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0.7 µm - GFF" sheetId="1" r:id="rId4"/>
    <sheet name="3 µm" sheetId="2" r:id="rId5"/>
    <sheet name="0.6 µm" sheetId="3" r:id="rId6"/>
    <sheet name="0.2 µm" sheetId="4" r:id="rId7"/>
  </sheets>
</workbook>
</file>

<file path=xl/comments1.xml><?xml version="1.0" encoding="utf-8"?>
<comments xmlns="http://schemas.openxmlformats.org/spreadsheetml/2006/main">
  <authors>
    <author>Author</author>
  </authors>
  <commentList>
    <comment ref="H17" authorId="0">
      <text>
        <r>
          <rPr>
            <sz val="11"/>
            <color indexed="8"/>
            <rFont val="Helvetica"/>
          </rPr>
          <t xml:space="preserve">Author:
what is CV and is this number being divided?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7" authorId="0">
      <text>
        <r>
          <rPr>
            <sz val="11"/>
            <color indexed="8"/>
            <rFont val="Helvetica"/>
          </rPr>
          <t xml:space="preserve">Author:
what is CV and is this number being divided?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17" authorId="0">
      <text>
        <r>
          <rPr>
            <sz val="11"/>
            <color indexed="8"/>
            <rFont val="Helvetica"/>
          </rPr>
          <t xml:space="preserve">Author:
what is CV and is this number being divided?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H17" authorId="0">
      <text>
        <r>
          <rPr>
            <sz val="11"/>
            <color indexed="8"/>
            <rFont val="Helvetica"/>
          </rPr>
          <t xml:space="preserve">Author:
what is CV and is this number being divided?
</t>
        </r>
      </text>
    </comment>
  </commentList>
</comments>
</file>

<file path=xl/sharedStrings.xml><?xml version="1.0" encoding="utf-8"?>
<sst xmlns="http://schemas.openxmlformats.org/spreadsheetml/2006/main" uniqueCount="41">
  <si>
    <t>CMORE GFF</t>
  </si>
  <si>
    <t>Primary production</t>
  </si>
  <si>
    <t>Depth</t>
  </si>
  <si>
    <t>DIC (µM)</t>
  </si>
  <si>
    <t>Volumes filtered (ml):</t>
  </si>
  <si>
    <t>spec act</t>
  </si>
  <si>
    <t>particulate</t>
  </si>
  <si>
    <t>Sample#</t>
  </si>
  <si>
    <t>Bottle</t>
  </si>
  <si>
    <t>Specific Activity</t>
  </si>
  <si>
    <t>filter</t>
  </si>
  <si>
    <t>C-uptake</t>
  </si>
  <si>
    <t>mean</t>
  </si>
  <si>
    <t>sd/cv</t>
  </si>
  <si>
    <t>(dpm)</t>
  </si>
  <si>
    <t>(mmol C/m3)</t>
  </si>
  <si>
    <t>LIGHT</t>
  </si>
  <si>
    <t>8-L1</t>
  </si>
  <si>
    <t>8-L2</t>
  </si>
  <si>
    <t>8-L3</t>
  </si>
  <si>
    <t>7-L1</t>
  </si>
  <si>
    <t>7-L2</t>
  </si>
  <si>
    <t>7-L3</t>
  </si>
  <si>
    <t>6-L1</t>
  </si>
  <si>
    <t>6-L2</t>
  </si>
  <si>
    <t>6-L3</t>
  </si>
  <si>
    <t>5-L1</t>
  </si>
  <si>
    <t>5-L2</t>
  </si>
  <si>
    <t>5-L3</t>
  </si>
  <si>
    <t>4-L1</t>
  </si>
  <si>
    <t>4-L2</t>
  </si>
  <si>
    <t>4-L3</t>
  </si>
  <si>
    <t>3-L1</t>
  </si>
  <si>
    <t>3-L2</t>
  </si>
  <si>
    <t>3-L3</t>
  </si>
  <si>
    <t>Depth integrated C-uptake (mg m-2 d-1)</t>
  </si>
  <si>
    <t>Light (GFF)</t>
  </si>
  <si>
    <t>total</t>
  </si>
  <si>
    <t>(integral)</t>
  </si>
  <si>
    <t>below 75 m</t>
  </si>
  <si>
    <t>top 75 m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</si>
</sst>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00"/>
    <numFmt numFmtId="60" formatCode="0.0000"/>
  </numFmts>
  <fonts count="11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sz val="14"/>
      <color indexed="8"/>
      <name val="Arial"/>
    </font>
    <font>
      <sz val="10"/>
      <color indexed="8"/>
      <name val="Times New Roman"/>
    </font>
    <font>
      <b val="1"/>
      <sz val="12"/>
      <color indexed="8"/>
      <name val="Arial"/>
    </font>
    <font>
      <b val="1"/>
      <sz val="10"/>
      <color indexed="8"/>
      <name val="Arial"/>
    </font>
    <font>
      <sz val="11"/>
      <color indexed="8"/>
      <name val="Helvetica"/>
    </font>
    <font>
      <sz val="10"/>
      <color indexed="8"/>
      <name val="Helv"/>
    </font>
    <font>
      <b val="1"/>
      <sz val="10"/>
      <color indexed="8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7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borderId="1" applyNumberFormat="1" applyFont="1" applyFill="0" applyBorder="1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1" fontId="5" borderId="1" applyNumberFormat="1" applyFont="1" applyFill="0" applyBorder="1" applyAlignment="1" applyProtection="0">
      <alignment vertical="bottom"/>
    </xf>
    <xf numFmtId="0" fontId="6" borderId="1" applyNumberFormat="1" applyFont="1" applyFill="0" applyBorder="1" applyAlignment="1" applyProtection="0">
      <alignment vertical="bottom"/>
    </xf>
    <xf numFmtId="0" fontId="2" borderId="1" applyNumberFormat="1" applyFont="1" applyFill="0" applyBorder="1" applyAlignment="1" applyProtection="0">
      <alignment vertical="bottom"/>
    </xf>
    <xf numFmtId="1" fontId="7" borderId="1" applyNumberFormat="1" applyFont="1" applyFill="0" applyBorder="1" applyAlignment="1" applyProtection="0">
      <alignment vertical="bottom"/>
    </xf>
    <xf numFmtId="15" fontId="7" borderId="1" applyNumberFormat="1" applyFont="1" applyFill="0" applyBorder="1" applyAlignment="1" applyProtection="0">
      <alignment vertical="bottom"/>
    </xf>
    <xf numFmtId="0" fontId="7" borderId="1" applyNumberFormat="1" applyFont="1" applyFill="0" applyBorder="1" applyAlignment="1" applyProtection="0">
      <alignment vertical="bottom"/>
    </xf>
    <xf numFmtId="0" fontId="7" borderId="1" applyNumberFormat="1" applyFont="1" applyFill="0" applyBorder="1" applyAlignment="1" applyProtection="0">
      <alignment horizontal="center" vertical="bottom"/>
    </xf>
    <xf numFmtId="1" fontId="7" borderId="1" applyNumberFormat="1" applyFont="1" applyFill="0" applyBorder="1" applyAlignment="1" applyProtection="0">
      <alignment horizontal="center" vertical="bottom"/>
    </xf>
    <xf numFmtId="1" fontId="2" borderId="1" applyNumberFormat="1" applyFont="1" applyFill="0" applyBorder="1" applyAlignment="1" applyProtection="0">
      <alignment horizontal="center" vertical="bottom"/>
    </xf>
    <xf numFmtId="0" fontId="2" borderId="1" applyNumberFormat="1" applyFont="1" applyFill="0" applyBorder="1" applyAlignment="1" applyProtection="0">
      <alignment horizontal="center" vertical="bottom"/>
    </xf>
    <xf numFmtId="59" fontId="2" borderId="1" applyNumberFormat="1" applyFont="1" applyFill="0" applyBorder="1" applyAlignment="1" applyProtection="0">
      <alignment horizontal="center" vertical="bottom"/>
    </xf>
    <xf numFmtId="1" fontId="2" borderId="2" applyNumberFormat="1" applyFont="1" applyFill="0" applyBorder="1" applyAlignment="1" applyProtection="0">
      <alignment horizontal="center" vertical="bottom"/>
    </xf>
    <xf numFmtId="0" fontId="2" borderId="2" applyNumberFormat="1" applyFont="1" applyFill="0" applyBorder="1" applyAlignment="1" applyProtection="0">
      <alignment horizontal="center" vertical="bottom"/>
    </xf>
    <xf numFmtId="0" fontId="2" borderId="2" applyNumberFormat="1" applyFont="1" applyFill="0" applyBorder="1" applyAlignment="1" applyProtection="0">
      <alignment vertical="bottom"/>
    </xf>
    <xf numFmtId="59" fontId="2" borderId="2" applyNumberFormat="1" applyFont="1" applyFill="0" applyBorder="1" applyAlignment="1" applyProtection="0">
      <alignment horizontal="center" vertical="bottom"/>
    </xf>
    <xf numFmtId="2" fontId="2" borderId="2" applyNumberFormat="1" applyFont="1" applyFill="0" applyBorder="1" applyAlignment="1" applyProtection="0">
      <alignment horizontal="center" vertical="bottom"/>
    </xf>
    <xf numFmtId="1" fontId="2" borderId="3" applyNumberFormat="1" applyFont="1" applyFill="0" applyBorder="1" applyAlignment="1" applyProtection="0">
      <alignment horizontal="center" vertical="bottom"/>
    </xf>
    <xf numFmtId="0" fontId="2" borderId="4" applyNumberFormat="1" applyFont="1" applyFill="0" applyBorder="1" applyAlignment="1" applyProtection="0">
      <alignment horizontal="center" vertical="bottom"/>
    </xf>
    <xf numFmtId="0" fontId="2" borderId="4" applyNumberFormat="1" applyFont="1" applyFill="0" applyBorder="1" applyAlignment="1" applyProtection="0">
      <alignment vertical="bottom"/>
    </xf>
    <xf numFmtId="59" fontId="2" borderId="4" applyNumberFormat="1" applyFont="1" applyFill="0" applyBorder="1" applyAlignment="1" applyProtection="0">
      <alignment horizontal="center" vertical="bottom"/>
    </xf>
    <xf numFmtId="1" fontId="2" borderId="4" applyNumberFormat="1" applyFont="1" applyFill="0" applyBorder="1" applyAlignment="1" applyProtection="0">
      <alignment horizontal="center" vertical="bottom"/>
    </xf>
    <xf numFmtId="0" fontId="2" borderId="5" applyNumberFormat="1" applyFont="1" applyFill="0" applyBorder="1" applyAlignment="1" applyProtection="0">
      <alignment vertical="bottom"/>
    </xf>
    <xf numFmtId="1" fontId="2" borderId="6" applyNumberFormat="1" applyFont="1" applyFill="0" applyBorder="1" applyAlignment="1" applyProtection="0">
      <alignment horizontal="center" vertical="bottom"/>
    </xf>
    <xf numFmtId="0" fontId="2" borderId="6" applyNumberFormat="1" applyFont="1" applyFill="0" applyBorder="1" applyAlignment="1" applyProtection="0">
      <alignment horizontal="center" vertical="bottom"/>
    </xf>
    <xf numFmtId="0" fontId="2" borderId="6" applyNumberFormat="1" applyFont="1" applyFill="0" applyBorder="1" applyAlignment="1" applyProtection="0">
      <alignment vertical="bottom"/>
    </xf>
    <xf numFmtId="59" fontId="2" borderId="6" applyNumberFormat="1" applyFont="1" applyFill="0" applyBorder="1" applyAlignment="1" applyProtection="0">
      <alignment horizontal="center" vertical="bottom"/>
    </xf>
    <xf numFmtId="2" fontId="2" borderId="1" applyNumberFormat="1" applyFont="1" applyFill="0" applyBorder="1" applyAlignment="1" applyProtection="0">
      <alignment horizontal="center" vertical="bottom"/>
    </xf>
    <xf numFmtId="1" fontId="2" borderId="7" applyNumberFormat="1" applyFont="1" applyFill="0" applyBorder="1" applyAlignment="1" applyProtection="0">
      <alignment horizontal="center" vertical="bottom"/>
    </xf>
    <xf numFmtId="0" fontId="2" borderId="7" applyNumberFormat="1" applyFont="1" applyFill="0" applyBorder="1" applyAlignment="1" applyProtection="0">
      <alignment horizontal="center" vertical="bottom"/>
    </xf>
    <xf numFmtId="0" fontId="2" borderId="7" applyNumberFormat="1" applyFont="1" applyFill="0" applyBorder="1" applyAlignment="1" applyProtection="0">
      <alignment vertical="bottom"/>
    </xf>
    <xf numFmtId="59" fontId="2" borderId="7" applyNumberFormat="1" applyFont="1" applyFill="0" applyBorder="1" applyAlignment="1" applyProtection="0">
      <alignment horizontal="center" vertical="bottom"/>
    </xf>
    <xf numFmtId="1" fontId="7" borderId="7" applyNumberFormat="1" applyFont="1" applyFill="0" applyBorder="1" applyAlignment="1" applyProtection="0">
      <alignment vertical="bottom"/>
    </xf>
    <xf numFmtId="2" fontId="9" borderId="1" applyNumberFormat="1" applyFont="1" applyFill="0" applyBorder="1" applyAlignment="1" applyProtection="0">
      <alignment horizontal="center" vertical="bottom"/>
    </xf>
    <xf numFmtId="1" fontId="9" borderId="1" applyNumberFormat="1" applyFont="1" applyFill="0" applyBorder="1" applyAlignment="1" applyProtection="0">
      <alignment horizontal="center" vertical="bottom"/>
    </xf>
    <xf numFmtId="0" fontId="10" borderId="1" applyNumberFormat="1" applyFont="1" applyFill="0" applyBorder="1" applyAlignment="1" applyProtection="0">
      <alignment horizontal="center" vertical="bottom"/>
    </xf>
    <xf numFmtId="0" fontId="9" borderId="1" applyNumberFormat="1" applyFont="1" applyFill="0" applyBorder="1" applyAlignment="1" applyProtection="0">
      <alignment horizontal="center" vertical="bottom"/>
    </xf>
    <xf numFmtId="60" fontId="9" borderId="1" applyNumberFormat="1" applyFont="1" applyFill="0" applyBorder="1" applyAlignment="1" applyProtection="0">
      <alignment horizontal="center" vertical="bottom"/>
    </xf>
    <xf numFmtId="59" fontId="9" borderId="1" applyNumberFormat="1" applyFont="1" applyFill="0" applyBorder="1" applyAlignment="1" applyProtection="0">
      <alignment horizontal="center" vertical="bottom"/>
    </xf>
    <xf numFmtId="1" fontId="10" borderId="1" applyNumberFormat="1" applyFont="1" applyFill="0" applyBorder="1" applyAlignment="1" applyProtection="0">
      <alignment horizontal="center"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drawings/drawing4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57"/>
  <sheetViews>
    <sheetView workbookViewId="0" showGridLines="0" defaultGridColor="1"/>
  </sheetViews>
  <sheetFormatPr defaultColWidth="6.625" defaultRowHeight="12" customHeight="1" outlineLevelRow="0" outlineLevelCol="0"/>
  <cols>
    <col min="1" max="1" width="6.625" style="1" customWidth="1"/>
    <col min="2" max="2" width="6.625" style="1" customWidth="1"/>
    <col min="3" max="3" width="7" style="1" customWidth="1"/>
    <col min="4" max="4" width="10.625" style="1" customWidth="1"/>
    <col min="5" max="5" width="8.25" style="1" customWidth="1"/>
    <col min="6" max="6" width="7" style="1" customWidth="1"/>
    <col min="7" max="7" width="7" style="1" customWidth="1"/>
    <col min="8" max="8" width="7" style="1" customWidth="1"/>
    <col min="9" max="9" width="7" style="1" customWidth="1"/>
    <col min="10" max="10" width="7" style="1" customWidth="1"/>
    <col min="11" max="256" width="6.625" style="1" customWidth="1"/>
  </cols>
  <sheetData>
    <row r="1" ht="21" customHeight="1">
      <c r="A1" t="s" s="2">
        <v>0</v>
      </c>
      <c r="B1" s="3"/>
      <c r="C1" s="3"/>
      <c r="D1" s="3"/>
      <c r="E1" s="4"/>
      <c r="F1" s="3"/>
      <c r="G1" s="3"/>
      <c r="H1" s="3"/>
      <c r="I1" s="3"/>
      <c r="J1" s="3"/>
    </row>
    <row r="2" ht="16" customHeight="1">
      <c r="A2" s="3"/>
      <c r="B2" s="3"/>
      <c r="C2" s="3"/>
      <c r="D2" s="3"/>
      <c r="E2" s="3"/>
      <c r="F2" s="5"/>
      <c r="G2" s="3"/>
      <c r="H2" s="3"/>
      <c r="I2" s="3"/>
      <c r="J2" s="3"/>
    </row>
    <row r="3" ht="19" customHeight="1">
      <c r="A3" t="s" s="6">
        <v>1</v>
      </c>
      <c r="B3" s="3"/>
      <c r="C3" s="3"/>
      <c r="D3" s="3"/>
      <c r="E3" s="3"/>
      <c r="F3" s="3"/>
      <c r="G3" s="3"/>
      <c r="H3" s="3"/>
      <c r="I3" s="3"/>
      <c r="J3" s="3"/>
    </row>
    <row r="4" ht="16" customHeight="1">
      <c r="A4" s="3"/>
      <c r="B4" s="3"/>
      <c r="C4" s="3"/>
      <c r="D4" s="3"/>
      <c r="E4" s="3"/>
      <c r="F4" t="s" s="7">
        <v>2</v>
      </c>
      <c r="G4" t="s" s="7">
        <v>3</v>
      </c>
      <c r="H4" s="3"/>
      <c r="I4" s="3"/>
      <c r="J4" s="3"/>
    </row>
    <row r="5" ht="16" customHeight="1">
      <c r="A5" s="3"/>
      <c r="B5" s="3"/>
      <c r="C5" s="3"/>
      <c r="D5" s="3"/>
      <c r="E5" s="3"/>
      <c r="F5" s="7">
        <v>5</v>
      </c>
      <c r="G5" s="7">
        <v>2010</v>
      </c>
      <c r="H5" s="3"/>
      <c r="I5" s="3"/>
      <c r="J5" s="3"/>
    </row>
    <row r="6" ht="16" customHeight="1">
      <c r="A6" s="8"/>
      <c r="B6" t="s" s="7">
        <v>4</v>
      </c>
      <c r="C6" s="3"/>
      <c r="D6" s="3"/>
      <c r="E6" s="3"/>
      <c r="F6" s="7">
        <v>25</v>
      </c>
      <c r="G6" s="7">
        <v>2011</v>
      </c>
      <c r="H6" s="3"/>
      <c r="I6" s="3"/>
      <c r="J6" s="3"/>
    </row>
    <row r="7" ht="16" customHeight="1">
      <c r="A7" s="3"/>
      <c r="B7" t="s" s="7">
        <v>5</v>
      </c>
      <c r="C7" s="7">
        <v>0.25</v>
      </c>
      <c r="D7" s="3"/>
      <c r="E7" s="3"/>
      <c r="F7" s="7">
        <v>45</v>
      </c>
      <c r="G7" s="7">
        <v>2016</v>
      </c>
      <c r="H7" s="3"/>
      <c r="I7" s="3"/>
      <c r="J7" s="3"/>
    </row>
    <row r="8" ht="16" customHeight="1">
      <c r="A8" s="3"/>
      <c r="B8" t="s" s="7">
        <v>6</v>
      </c>
      <c r="C8" s="7">
        <v>100</v>
      </c>
      <c r="D8" s="3"/>
      <c r="E8" s="3"/>
      <c r="F8" s="7">
        <v>75</v>
      </c>
      <c r="G8" s="7">
        <v>2024</v>
      </c>
      <c r="H8" s="3"/>
      <c r="I8" s="3"/>
      <c r="J8" s="3"/>
    </row>
    <row r="9" ht="16" customHeight="1">
      <c r="A9" s="3"/>
      <c r="B9" s="3"/>
      <c r="C9" s="3"/>
      <c r="D9" s="3"/>
      <c r="E9" s="3"/>
      <c r="F9" s="7">
        <v>100</v>
      </c>
      <c r="G9" s="7">
        <v>2034</v>
      </c>
      <c r="H9" s="3"/>
      <c r="I9" s="3"/>
      <c r="J9" s="3"/>
    </row>
    <row r="10" ht="16" customHeight="1">
      <c r="A10" s="3"/>
      <c r="B10" s="3"/>
      <c r="C10" s="3"/>
      <c r="D10" s="3"/>
      <c r="E10" s="3"/>
      <c r="F10" s="7">
        <v>125</v>
      </c>
      <c r="G10" s="7">
        <v>2050</v>
      </c>
      <c r="H10" s="3"/>
      <c r="I10" s="3"/>
      <c r="J10" s="3"/>
    </row>
    <row r="11" ht="15.6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ht="15.6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ht="15.6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ht="15.6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ht="16" customHeight="1">
      <c r="A15" s="3"/>
      <c r="B15" s="8"/>
      <c r="C15" s="3"/>
      <c r="D15" s="9"/>
      <c r="E15" s="3"/>
      <c r="F15" s="3"/>
      <c r="G15" s="3"/>
      <c r="H15" s="3"/>
      <c r="I15" s="3"/>
      <c r="J15" s="3"/>
    </row>
    <row r="16" ht="15.6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ht="16" customHeight="1">
      <c r="A17" t="s" s="10">
        <v>7</v>
      </c>
      <c r="B17" t="s" s="11">
        <v>2</v>
      </c>
      <c r="C17" t="s" s="11">
        <v>8</v>
      </c>
      <c r="D17" t="s" s="11">
        <v>9</v>
      </c>
      <c r="E17" t="s" s="11">
        <v>10</v>
      </c>
      <c r="F17" t="s" s="11">
        <v>11</v>
      </c>
      <c r="G17" t="s" s="11">
        <v>12</v>
      </c>
      <c r="H17" t="s" s="11">
        <v>13</v>
      </c>
      <c r="I17" s="3"/>
      <c r="J17" s="3"/>
    </row>
    <row r="18" ht="16" customHeight="1">
      <c r="A18" s="3"/>
      <c r="B18" s="12"/>
      <c r="C18" s="12"/>
      <c r="D18" t="s" s="11">
        <v>14</v>
      </c>
      <c r="E18" t="s" s="11">
        <v>14</v>
      </c>
      <c r="F18" t="s" s="11">
        <v>15</v>
      </c>
      <c r="G18" t="s" s="11">
        <v>15</v>
      </c>
      <c r="H18" s="12"/>
      <c r="I18" s="3"/>
      <c r="J18" s="3"/>
    </row>
    <row r="19" ht="16" customHeight="1">
      <c r="A19" s="13"/>
      <c r="B19" t="s" s="11">
        <v>16</v>
      </c>
      <c r="C19" s="13"/>
      <c r="D19" s="13"/>
      <c r="E19" s="13"/>
      <c r="F19" s="13"/>
      <c r="G19" s="13"/>
      <c r="H19" s="13"/>
      <c r="I19" s="3"/>
      <c r="J19" s="3"/>
    </row>
    <row r="20" ht="16" customHeight="1">
      <c r="A20" s="13">
        <v>19</v>
      </c>
      <c r="B20" s="14">
        <v>5</v>
      </c>
      <c r="C20" t="s" s="14">
        <v>17</v>
      </c>
      <c r="D20" s="7">
        <v>45869</v>
      </c>
      <c r="E20" s="7">
        <v>4279</v>
      </c>
      <c r="F20" s="15">
        <f>((E20/$C$8)/((D20/$C$7)/$G$5)*1.06)</f>
        <v>0.4968953650613704</v>
      </c>
      <c r="G20" s="15">
        <f>AVERAGE(F20:F22)</f>
        <v>0.5205117307145438</v>
      </c>
      <c r="H20" s="15">
        <f>STDEV(F20:F22)</f>
        <v>0.0680637128164483</v>
      </c>
      <c r="I20" s="3"/>
      <c r="J20" s="3"/>
    </row>
    <row r="21" ht="16" customHeight="1">
      <c r="A21" s="16">
        <v>20</v>
      </c>
      <c r="B21" s="17">
        <v>5</v>
      </c>
      <c r="C21" t="s" s="17">
        <v>18</v>
      </c>
      <c r="D21" s="18">
        <v>46867</v>
      </c>
      <c r="E21" s="18">
        <v>5255</v>
      </c>
      <c r="F21" s="19">
        <f>((E21/$C$8)/((D21/$C$7)/$G$5)*1.06)</f>
        <v>0.5972380886337936</v>
      </c>
      <c r="G21" s="19"/>
      <c r="H21" s="20">
        <f>(H20/G20)*100</f>
        <v>13.07630718005382</v>
      </c>
      <c r="I21" s="18"/>
      <c r="J21" s="18"/>
    </row>
    <row r="22" ht="16.5" customHeight="1">
      <c r="A22" s="21">
        <v>21</v>
      </c>
      <c r="B22" s="22">
        <v>5</v>
      </c>
      <c r="C22" t="s" s="22">
        <v>19</v>
      </c>
      <c r="D22" s="23">
        <v>45903</v>
      </c>
      <c r="E22" s="23">
        <v>4028</v>
      </c>
      <c r="F22" s="24">
        <f>((E22/$C$8)/((D22/$C$7)/$G$5)*1.06)</f>
        <v>0.4674017384484675</v>
      </c>
      <c r="G22" s="24"/>
      <c r="H22" s="25"/>
      <c r="I22" s="23"/>
      <c r="J22" s="26"/>
    </row>
    <row r="23" ht="16.5" customHeight="1">
      <c r="A23" s="27">
        <v>22</v>
      </c>
      <c r="B23" s="28">
        <v>25</v>
      </c>
      <c r="C23" t="s" s="28">
        <v>20</v>
      </c>
      <c r="D23" s="29">
        <v>46386</v>
      </c>
      <c r="E23" s="29">
        <v>4166</v>
      </c>
      <c r="F23" s="30">
        <f>((E23/$C$8)/((D23/$C$7)/$G$6)*1.06)</f>
        <v>0.4786193873151381</v>
      </c>
      <c r="G23" s="30">
        <f>AVERAGE(F23:F25)</f>
        <v>0.5361876562866348</v>
      </c>
      <c r="H23" s="30">
        <f>STDEV(F23:F25)</f>
        <v>0.05303212439547333</v>
      </c>
      <c r="I23" s="29"/>
      <c r="J23" s="29"/>
    </row>
    <row r="24" ht="16" customHeight="1">
      <c r="A24" s="13">
        <v>23</v>
      </c>
      <c r="B24" s="14">
        <v>25</v>
      </c>
      <c r="C24" t="s" s="14">
        <v>21</v>
      </c>
      <c r="D24" s="7">
        <v>41784</v>
      </c>
      <c r="E24" s="7">
        <v>4288</v>
      </c>
      <c r="F24" s="15">
        <f>((E24/$C$8)/((D24/$C$7)/$G$6)*1.06)</f>
        <v>0.5468934328929733</v>
      </c>
      <c r="G24" s="15"/>
      <c r="H24" s="31">
        <f>(H23/G23)*100</f>
        <v>9.890590313612787</v>
      </c>
      <c r="I24" s="7"/>
      <c r="J24" s="7"/>
    </row>
    <row r="25" ht="16.5" customHeight="1">
      <c r="A25" s="32">
        <v>24</v>
      </c>
      <c r="B25" s="33">
        <v>25</v>
      </c>
      <c r="C25" t="s" s="33">
        <v>22</v>
      </c>
      <c r="D25" s="34">
        <v>38681</v>
      </c>
      <c r="E25" s="34">
        <v>4232</v>
      </c>
      <c r="F25" s="35">
        <f>((E25/$C$8)/((D25/$C$7)/$G$6)*1.06)</f>
        <v>0.5830501486517929</v>
      </c>
      <c r="G25" s="35"/>
      <c r="H25" s="32"/>
      <c r="I25" s="34"/>
      <c r="J25" s="34"/>
    </row>
    <row r="26" ht="16.5" customHeight="1">
      <c r="A26" s="27">
        <v>25</v>
      </c>
      <c r="B26" s="28">
        <v>45</v>
      </c>
      <c r="C26" t="s" s="28">
        <v>23</v>
      </c>
      <c r="D26" s="29">
        <v>38136</v>
      </c>
      <c r="E26" s="29">
        <v>3685</v>
      </c>
      <c r="F26" s="30">
        <f>((E26/$C$8)/((D26/$C$7)/$G$7)*1.06)</f>
        <v>0.5162246696035242</v>
      </c>
      <c r="G26" s="30">
        <f>AVERAGE(F26:F28)</f>
        <v>0.5231754380492181</v>
      </c>
      <c r="H26" s="30">
        <f>STDEV(F26:F28)</f>
        <v>0.03240868207560332</v>
      </c>
      <c r="I26" s="29"/>
      <c r="J26" s="29"/>
    </row>
    <row r="27" ht="16" customHeight="1">
      <c r="A27" s="13">
        <v>26</v>
      </c>
      <c r="B27" s="14">
        <v>45</v>
      </c>
      <c r="C27" t="s" s="14">
        <v>24</v>
      </c>
      <c r="D27" s="7">
        <v>39031</v>
      </c>
      <c r="E27" s="7">
        <v>3615</v>
      </c>
      <c r="F27" s="15">
        <f>((E27/$C$8)/((D27/$C$7)/$G$7)*1.06)</f>
        <v>0.4948060772206708</v>
      </c>
      <c r="G27" s="15"/>
      <c r="H27" s="31">
        <f>(H26/G26)*100</f>
        <v>6.194610778450659</v>
      </c>
      <c r="I27" s="7"/>
      <c r="J27" s="7"/>
    </row>
    <row r="28" ht="16.5" customHeight="1">
      <c r="A28" s="32">
        <v>27</v>
      </c>
      <c r="B28" s="33">
        <v>45</v>
      </c>
      <c r="C28" t="s" s="33">
        <v>25</v>
      </c>
      <c r="D28" s="34">
        <v>37201</v>
      </c>
      <c r="E28" s="34">
        <v>3889</v>
      </c>
      <c r="F28" s="35">
        <f>((E28/$C$8)/((D28/$C$7)/$G$7)*1.06)</f>
        <v>0.5584955673234591</v>
      </c>
      <c r="G28" s="35"/>
      <c r="H28" s="32"/>
      <c r="I28" s="34"/>
      <c r="J28" s="34"/>
    </row>
    <row r="29" ht="16.5" customHeight="1">
      <c r="A29" s="27">
        <v>28</v>
      </c>
      <c r="B29" s="28">
        <v>75</v>
      </c>
      <c r="C29" t="s" s="28">
        <v>26</v>
      </c>
      <c r="D29" s="29">
        <v>66753</v>
      </c>
      <c r="E29" s="29">
        <v>5109</v>
      </c>
      <c r="F29" s="30">
        <f>((E29/$C$8)/((D29/$C$7)/$G$8)*1.06)</f>
        <v>0.4105078782976046</v>
      </c>
      <c r="G29" s="30">
        <f>AVERAGE(F29:F31)</f>
        <v>0.3710347136677041</v>
      </c>
      <c r="H29" s="30">
        <f>STDEV(F29:F31)</f>
        <v>0.04203039470791092</v>
      </c>
      <c r="I29" s="29"/>
      <c r="J29" s="29"/>
    </row>
    <row r="30" ht="16" customHeight="1">
      <c r="A30" s="13">
        <v>29</v>
      </c>
      <c r="B30" s="14">
        <v>75</v>
      </c>
      <c r="C30" t="s" s="14">
        <v>27</v>
      </c>
      <c r="D30" s="7">
        <v>38712</v>
      </c>
      <c r="E30" s="7">
        <v>2712</v>
      </c>
      <c r="F30" s="15">
        <f>((E30/$C$8)/((D30/$C$7)/$G$8)*1.06)</f>
        <v>0.3757512709237447</v>
      </c>
      <c r="G30" s="15"/>
      <c r="H30" s="31">
        <f>(H29/G29)*100</f>
        <v>11.32788743469244</v>
      </c>
      <c r="I30" s="7"/>
      <c r="J30" s="7"/>
    </row>
    <row r="31" ht="16.5" customHeight="1">
      <c r="A31" s="32">
        <v>30</v>
      </c>
      <c r="B31" s="33">
        <v>75</v>
      </c>
      <c r="C31" t="s" s="33">
        <v>28</v>
      </c>
      <c r="D31" s="34">
        <v>40763</v>
      </c>
      <c r="E31" s="34">
        <v>2484</v>
      </c>
      <c r="F31" s="35">
        <f>((E31/$C$8)/((D31/$C$7)/$G$8)*1.06)</f>
        <v>0.3268449917817629</v>
      </c>
      <c r="G31" s="35"/>
      <c r="H31" s="32"/>
      <c r="I31" s="34"/>
      <c r="J31" s="36"/>
    </row>
    <row r="32" ht="16.5" customHeight="1">
      <c r="A32" s="27">
        <v>31</v>
      </c>
      <c r="B32" s="28">
        <v>100</v>
      </c>
      <c r="C32" t="s" s="28">
        <v>29</v>
      </c>
      <c r="D32" s="29">
        <v>37922</v>
      </c>
      <c r="E32" s="29">
        <v>1610</v>
      </c>
      <c r="F32" s="30">
        <f>((E32/$C$8)/((D32/$C$7)/$G$9)*1.06)</f>
        <v>0.228839750013185</v>
      </c>
      <c r="G32" s="30">
        <f>AVERAGE(F32:F34)</f>
        <v>0.2199676349715533</v>
      </c>
      <c r="H32" s="30">
        <f>STDEV(F32:F34)</f>
        <v>0.01605294851705775</v>
      </c>
      <c r="I32" s="29"/>
      <c r="J32" s="29"/>
    </row>
    <row r="33" ht="16" customHeight="1">
      <c r="A33" s="13">
        <v>32</v>
      </c>
      <c r="B33" s="14">
        <v>100</v>
      </c>
      <c r="C33" t="s" s="14">
        <v>30</v>
      </c>
      <c r="D33" s="7">
        <v>41407</v>
      </c>
      <c r="E33" s="7">
        <v>1764</v>
      </c>
      <c r="F33" s="15">
        <f>((E33/$C$8)/((D33/$C$7)/$G$9)*1.06)</f>
        <v>0.2296263047310841</v>
      </c>
      <c r="G33" s="15"/>
      <c r="H33" s="31">
        <f>(H32/G32)*100</f>
        <v>7.297868397382075</v>
      </c>
      <c r="I33" s="7"/>
      <c r="J33" s="7"/>
    </row>
    <row r="34" ht="16.5" customHeight="1">
      <c r="A34" s="32">
        <v>33</v>
      </c>
      <c r="B34" s="33">
        <v>100</v>
      </c>
      <c r="C34" t="s" s="33">
        <v>31</v>
      </c>
      <c r="D34" s="34">
        <v>43723</v>
      </c>
      <c r="E34" s="34">
        <v>1634</v>
      </c>
      <c r="F34" s="35">
        <f>((E34/$C$8)/((D34/$C$7)/$G$9)*1.06)</f>
        <v>0.2014368501703909</v>
      </c>
      <c r="G34" s="35"/>
      <c r="H34" s="32"/>
      <c r="I34" s="34"/>
      <c r="J34" s="36"/>
    </row>
    <row r="35" ht="16.5" customHeight="1">
      <c r="A35" s="27">
        <v>34</v>
      </c>
      <c r="B35" s="28">
        <v>125</v>
      </c>
      <c r="C35" t="s" s="28">
        <v>32</v>
      </c>
      <c r="D35" s="29">
        <v>39015</v>
      </c>
      <c r="E35" s="29">
        <v>1223</v>
      </c>
      <c r="F35" s="30">
        <f>((E35/$C$8)/((D35/$C$7)/$G$10)*1.06)</f>
        <v>0.1702921312315776</v>
      </c>
      <c r="G35" s="30">
        <f>AVERAGE(F35:F37)</f>
        <v>0.1431842273401787</v>
      </c>
      <c r="H35" s="30">
        <f>STDEV(F35:F37)</f>
        <v>0.02360213225577073</v>
      </c>
      <c r="I35" s="29"/>
      <c r="J35" s="29"/>
    </row>
    <row r="36" ht="16" customHeight="1">
      <c r="A36" s="13">
        <v>35</v>
      </c>
      <c r="B36" s="14">
        <v>125</v>
      </c>
      <c r="C36" t="s" s="14">
        <v>33</v>
      </c>
      <c r="D36" s="7">
        <v>39336</v>
      </c>
      <c r="E36" s="7">
        <v>921</v>
      </c>
      <c r="F36" s="15">
        <f>((E36/$C$8)/((D36/$C$7)/$G$10)*1.06)</f>
        <v>0.127194745271507</v>
      </c>
      <c r="G36" s="15"/>
      <c r="H36" s="31">
        <f>(H35/G35)*100</f>
        <v>16.48375152362035</v>
      </c>
      <c r="I36" s="7"/>
      <c r="J36" s="7"/>
    </row>
    <row r="37" ht="16.5" customHeight="1">
      <c r="A37" s="32">
        <v>36</v>
      </c>
      <c r="B37" s="33">
        <v>125</v>
      </c>
      <c r="C37" t="s" s="33">
        <v>34</v>
      </c>
      <c r="D37" s="34">
        <v>39366</v>
      </c>
      <c r="E37" s="34">
        <v>957</v>
      </c>
      <c r="F37" s="35">
        <f>((E37/$C$8)/((D37/$C$7)/$G$10)*1.06)</f>
        <v>0.1320658055174516</v>
      </c>
      <c r="G37" s="35"/>
      <c r="H37" s="32"/>
      <c r="I37" s="34"/>
      <c r="J37" s="34"/>
    </row>
    <row r="38" ht="16.5" customHeight="1">
      <c r="A38" s="27"/>
      <c r="B38" s="27"/>
      <c r="C38" s="27"/>
      <c r="D38" s="30"/>
      <c r="E38" s="29"/>
      <c r="F38" s="27"/>
      <c r="G38" s="29"/>
      <c r="H38" s="29"/>
      <c r="I38" s="29"/>
      <c r="J38" s="29"/>
    </row>
    <row r="39" ht="16" customHeight="1">
      <c r="A39" s="13"/>
      <c r="B39" s="13"/>
      <c r="C39" s="13"/>
      <c r="D39" s="15"/>
      <c r="E39" s="15"/>
      <c r="F39" s="15"/>
      <c r="G39" s="3"/>
      <c r="H39" s="3"/>
      <c r="I39" s="3"/>
      <c r="J39" s="3"/>
    </row>
    <row r="40" ht="16" customHeight="1">
      <c r="A40" s="13"/>
      <c r="B40" s="13"/>
      <c r="C40" s="13"/>
      <c r="D40" s="15"/>
      <c r="E40" s="15"/>
      <c r="F40" s="31"/>
      <c r="G40" s="3"/>
      <c r="H40" s="3"/>
      <c r="I40" s="3"/>
      <c r="J40" s="3"/>
    </row>
    <row r="41" ht="16" customHeight="1">
      <c r="A41" s="13"/>
      <c r="B41" s="13"/>
      <c r="C41" s="13"/>
      <c r="D41" s="15"/>
      <c r="E41" s="15"/>
      <c r="F41" s="13"/>
      <c r="G41" s="3"/>
      <c r="H41" s="3"/>
      <c r="I41" s="3"/>
      <c r="J41" s="3"/>
    </row>
    <row r="42" ht="16" customHeight="1">
      <c r="A42" s="13"/>
      <c r="B42" s="8"/>
      <c r="C42" s="3"/>
      <c r="D42" s="3"/>
      <c r="E42" s="3"/>
      <c r="F42" s="3"/>
      <c r="G42" s="3"/>
      <c r="H42" s="3"/>
      <c r="I42" s="3"/>
      <c r="J42" s="3"/>
    </row>
    <row r="43" ht="16" customHeight="1">
      <c r="A43" s="13"/>
      <c r="B43" t="s" s="10">
        <v>35</v>
      </c>
      <c r="C43" s="3"/>
      <c r="D43" s="3"/>
      <c r="E43" s="3"/>
      <c r="F43" s="3"/>
      <c r="G43" s="3"/>
      <c r="H43" s="3"/>
      <c r="I43" s="3"/>
      <c r="J43" s="3"/>
    </row>
    <row r="44" ht="16" customHeight="1">
      <c r="A44" s="13"/>
      <c r="B44" t="s" s="7">
        <v>36</v>
      </c>
      <c r="C44" s="3"/>
      <c r="D44" s="3"/>
      <c r="E44" s="3"/>
      <c r="F44" s="3"/>
      <c r="G44" s="3"/>
      <c r="H44" s="3"/>
      <c r="I44" s="3"/>
      <c r="J44" s="3"/>
    </row>
    <row r="45" ht="17" customHeight="1">
      <c r="A45" s="13"/>
      <c r="B45" s="7">
        <v>0</v>
      </c>
      <c r="C45" s="15">
        <f>G20</f>
        <v>0.5205117307145438</v>
      </c>
      <c r="D45" s="15">
        <f>H20</f>
        <v>0.0680637128164483</v>
      </c>
      <c r="E45" s="37"/>
      <c r="F45" s="37"/>
      <c r="G45" s="3"/>
      <c r="H45" s="3"/>
      <c r="I45" s="3"/>
      <c r="J45" s="3"/>
    </row>
    <row r="46" ht="17" customHeight="1">
      <c r="A46" s="3"/>
      <c r="B46" s="7">
        <v>5</v>
      </c>
      <c r="C46" s="15">
        <f>G20</f>
        <v>0.5205117307145438</v>
      </c>
      <c r="D46" s="15">
        <f>H20</f>
        <v>0.0680637128164483</v>
      </c>
      <c r="E46" s="38">
        <f>(B46-B45)*((C45+C46)/2)</f>
        <v>2.602558653572719</v>
      </c>
      <c r="F46" s="38">
        <f>(B45-B46)*(B45-B46)*D46*D46</f>
        <v>0.1158167250589987</v>
      </c>
      <c r="G46" s="3"/>
      <c r="H46" s="3"/>
      <c r="I46" s="3"/>
      <c r="J46" s="3"/>
    </row>
    <row r="47" ht="17" customHeight="1">
      <c r="A47" s="3"/>
      <c r="B47" s="7">
        <v>25</v>
      </c>
      <c r="C47" s="15">
        <f>G23</f>
        <v>0.5361876562866348</v>
      </c>
      <c r="D47" s="15">
        <f>H23</f>
        <v>0.05303212439547333</v>
      </c>
      <c r="E47" s="38">
        <f>(B47-B46)*((C46+C47)/2)</f>
        <v>10.56699387001179</v>
      </c>
      <c r="F47" s="38">
        <f>(B46-B47)*(B46-B47)*D47*D47</f>
        <v>1.124962487158783</v>
      </c>
      <c r="G47" s="3"/>
      <c r="H47" s="3"/>
      <c r="I47" s="3"/>
      <c r="J47" s="3"/>
    </row>
    <row r="48" ht="17" customHeight="1">
      <c r="A48" s="3"/>
      <c r="B48" s="7">
        <v>45</v>
      </c>
      <c r="C48" s="15">
        <f>G26</f>
        <v>0.5231754380492181</v>
      </c>
      <c r="D48" s="15">
        <f>H26</f>
        <v>0.03240868207560332</v>
      </c>
      <c r="E48" s="38">
        <f>(B48-B47)*((C47+C48)/2)</f>
        <v>10.59363094335853</v>
      </c>
      <c r="F48" s="38">
        <f>(B47-B48)*(B47-B48)*D48*D48</f>
        <v>0.4201290695510126</v>
      </c>
      <c r="G48" s="3"/>
      <c r="H48" s="3"/>
      <c r="I48" s="3"/>
      <c r="J48" s="3"/>
    </row>
    <row r="49" ht="17" customHeight="1">
      <c r="A49" s="3"/>
      <c r="B49" s="7">
        <v>75</v>
      </c>
      <c r="C49" s="15">
        <f>G29</f>
        <v>0.3710347136677041</v>
      </c>
      <c r="D49" s="15">
        <f>H29</f>
        <v>0.04203039470791092</v>
      </c>
      <c r="E49" s="38">
        <f>(B49-B48)*((C48+C49)/2)</f>
        <v>13.41315227575383</v>
      </c>
      <c r="F49" s="38">
        <f>(B48-B49)*(B48-B49)*D49*D49</f>
        <v>1.589898671372507</v>
      </c>
      <c r="G49" s="3"/>
      <c r="H49" s="3"/>
      <c r="I49" s="3"/>
      <c r="J49" s="3"/>
    </row>
    <row r="50" ht="17" customHeight="1">
      <c r="A50" s="3"/>
      <c r="B50" s="7">
        <v>100</v>
      </c>
      <c r="C50" s="15">
        <f>G32</f>
        <v>0.2199676349715533</v>
      </c>
      <c r="D50" s="15">
        <f>H32</f>
        <v>0.01605294851705775</v>
      </c>
      <c r="E50" s="38">
        <f>(B50-B49)*((C49+C50)/2)</f>
        <v>7.387529357990717</v>
      </c>
      <c r="F50" s="38">
        <f>(B49-B50)*(B49-B50)*D50*D50</f>
        <v>0.1610607225570667</v>
      </c>
      <c r="G50" s="3"/>
      <c r="H50" s="3"/>
      <c r="I50" s="3"/>
      <c r="J50" s="3"/>
    </row>
    <row r="51" ht="17" customHeight="1">
      <c r="A51" s="3"/>
      <c r="B51" s="7">
        <v>125</v>
      </c>
      <c r="C51" s="15">
        <f>G35</f>
        <v>0.1431842273401787</v>
      </c>
      <c r="D51" s="15">
        <f>H35</f>
        <v>0.02360213225577073</v>
      </c>
      <c r="E51" s="38">
        <f>(B51-B50)*((C50+C51)/2)</f>
        <v>4.539398278896651</v>
      </c>
      <c r="F51" s="38">
        <f>(B50-B51)*(B50-B51)*D51*D51</f>
        <v>0.3481629043868082</v>
      </c>
      <c r="G51" s="3"/>
      <c r="H51" s="3"/>
      <c r="I51" s="3"/>
      <c r="J51" s="3"/>
    </row>
    <row r="52" ht="17" customHeight="1">
      <c r="A52" s="3"/>
      <c r="B52" s="7">
        <v>200</v>
      </c>
      <c r="C52" s="15">
        <v>0</v>
      </c>
      <c r="D52" s="15">
        <v>0</v>
      </c>
      <c r="E52" s="38">
        <f>(B52-B51)*((C51+C52)/2)</f>
        <v>5.369408525256703</v>
      </c>
      <c r="F52" s="38">
        <f>(B51-B52)*(B51-B52)*D52*D52</f>
        <v>0</v>
      </c>
      <c r="G52" s="3"/>
      <c r="H52" s="3"/>
      <c r="I52" s="3"/>
      <c r="J52" s="3"/>
    </row>
    <row r="53" ht="17" customHeight="1">
      <c r="A53" s="3"/>
      <c r="B53" s="3"/>
      <c r="C53" s="31"/>
      <c r="D53" s="31"/>
      <c r="E53" s="38"/>
      <c r="F53" s="38"/>
      <c r="G53" s="3"/>
      <c r="H53" s="3"/>
      <c r="I53" s="3"/>
      <c r="J53" s="3"/>
    </row>
    <row r="54" ht="17" customHeight="1">
      <c r="A54" s="3"/>
      <c r="B54" t="s" s="39">
        <v>37</v>
      </c>
      <c r="C54" t="s" s="40">
        <v>38</v>
      </c>
      <c r="D54" s="41"/>
      <c r="E54" s="37">
        <f>SUM(E45:E52)</f>
        <v>54.47267190484093</v>
      </c>
      <c r="F54" s="37">
        <f>SQRT(SUM(F45:F52))</f>
        <v>1.93907982818789</v>
      </c>
      <c r="G54" s="3"/>
      <c r="H54" s="3"/>
      <c r="I54" s="3"/>
      <c r="J54" s="3"/>
    </row>
    <row r="55" ht="17" customHeight="1">
      <c r="A55" s="3"/>
      <c r="B55" t="s" s="39">
        <v>39</v>
      </c>
      <c r="C55" s="41"/>
      <c r="D55" s="41"/>
      <c r="E55" s="42">
        <f>SUM(E50:E52)</f>
        <v>17.29633616214407</v>
      </c>
      <c r="F55" s="42">
        <f>SQRT(SUM(F50:F52))</f>
        <v>0.7135990659634266</v>
      </c>
      <c r="G55" s="3"/>
      <c r="H55" s="3"/>
      <c r="I55" s="3"/>
      <c r="J55" s="3"/>
    </row>
    <row r="56" ht="17" customHeight="1">
      <c r="A56" s="3"/>
      <c r="B56" t="s" s="39">
        <v>40</v>
      </c>
      <c r="C56" s="41"/>
      <c r="D56" s="41"/>
      <c r="E56" s="37">
        <f>SUM(E46:E49)</f>
        <v>37.17633574269686</v>
      </c>
      <c r="F56" s="37">
        <f>SQRT(SUM(F46:F49))</f>
        <v>1.802999432374093</v>
      </c>
      <c r="G56" s="3"/>
      <c r="H56" s="3"/>
      <c r="I56" s="3"/>
      <c r="J56" s="3"/>
    </row>
    <row r="57" ht="17" customHeight="1">
      <c r="A57" s="3"/>
      <c r="B57" s="43"/>
      <c r="C57" s="41"/>
      <c r="D57" s="41"/>
      <c r="E57" s="37"/>
      <c r="F57" s="37"/>
      <c r="G57" s="3"/>
      <c r="H57" s="3"/>
      <c r="I57" s="3"/>
      <c r="J57" s="3"/>
    </row>
  </sheetData>
  <pageMargins left="0.75" right="0.75" top="1" bottom="1" header="0.5" footer="0.5"/>
  <pageSetup firstPageNumber="1" fitToHeight="1" fitToWidth="1" scale="8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J57"/>
  <sheetViews>
    <sheetView workbookViewId="0" showGridLines="0" defaultGridColor="1"/>
  </sheetViews>
  <sheetFormatPr defaultColWidth="6.625" defaultRowHeight="12" customHeight="1" outlineLevelRow="0" outlineLevelCol="0"/>
  <cols>
    <col min="1" max="1" width="6.625" style="44" customWidth="1"/>
    <col min="2" max="2" width="6.625" style="44" customWidth="1"/>
    <col min="3" max="3" width="7" style="44" customWidth="1"/>
    <col min="4" max="4" width="10.625" style="44" customWidth="1"/>
    <col min="5" max="5" width="8.25" style="44" customWidth="1"/>
    <col min="6" max="6" width="7" style="44" customWidth="1"/>
    <col min="7" max="7" width="7" style="44" customWidth="1"/>
    <col min="8" max="8" width="7" style="44" customWidth="1"/>
    <col min="9" max="9" width="7" style="44" customWidth="1"/>
    <col min="10" max="10" width="7" style="44" customWidth="1"/>
    <col min="11" max="256" width="6.625" style="44" customWidth="1"/>
  </cols>
  <sheetData>
    <row r="1" ht="21" customHeight="1">
      <c r="A1" t="s" s="2">
        <v>0</v>
      </c>
      <c r="B1" s="3"/>
      <c r="C1" s="3"/>
      <c r="D1" s="3"/>
      <c r="E1" s="4"/>
      <c r="F1" s="3"/>
      <c r="G1" s="3"/>
      <c r="H1" s="3"/>
      <c r="I1" s="3"/>
      <c r="J1" s="3"/>
    </row>
    <row r="2" ht="16" customHeight="1">
      <c r="A2" s="3"/>
      <c r="B2" s="3"/>
      <c r="C2" s="3"/>
      <c r="D2" s="3"/>
      <c r="E2" s="3"/>
      <c r="F2" s="5"/>
      <c r="G2" s="3"/>
      <c r="H2" s="3"/>
      <c r="I2" s="3"/>
      <c r="J2" s="3"/>
    </row>
    <row r="3" ht="19" customHeight="1">
      <c r="A3" t="s" s="6">
        <v>1</v>
      </c>
      <c r="B3" s="3"/>
      <c r="C3" s="3"/>
      <c r="D3" s="3"/>
      <c r="E3" s="3"/>
      <c r="F3" s="3"/>
      <c r="G3" s="3"/>
      <c r="H3" s="3"/>
      <c r="I3" s="3"/>
      <c r="J3" s="3"/>
    </row>
    <row r="4" ht="16" customHeight="1">
      <c r="A4" s="3"/>
      <c r="B4" s="3"/>
      <c r="C4" s="3"/>
      <c r="D4" s="3"/>
      <c r="E4" s="3"/>
      <c r="F4" t="s" s="7">
        <v>2</v>
      </c>
      <c r="G4" t="s" s="7">
        <v>3</v>
      </c>
      <c r="H4" s="3"/>
      <c r="I4" s="3"/>
      <c r="J4" s="3"/>
    </row>
    <row r="5" ht="16" customHeight="1">
      <c r="A5" s="3"/>
      <c r="B5" s="3"/>
      <c r="C5" s="3"/>
      <c r="D5" s="3"/>
      <c r="E5" s="3"/>
      <c r="F5" s="7">
        <v>5</v>
      </c>
      <c r="G5" s="7">
        <v>2010</v>
      </c>
      <c r="H5" s="3"/>
      <c r="I5" s="3"/>
      <c r="J5" s="3"/>
    </row>
    <row r="6" ht="16" customHeight="1">
      <c r="A6" s="8"/>
      <c r="B6" t="s" s="7">
        <v>4</v>
      </c>
      <c r="C6" s="3"/>
      <c r="D6" s="3"/>
      <c r="E6" s="3"/>
      <c r="F6" s="7">
        <v>25</v>
      </c>
      <c r="G6" s="7">
        <v>2011</v>
      </c>
      <c r="H6" s="3"/>
      <c r="I6" s="3"/>
      <c r="J6" s="3"/>
    </row>
    <row r="7" ht="16" customHeight="1">
      <c r="A7" s="3"/>
      <c r="B7" t="s" s="7">
        <v>5</v>
      </c>
      <c r="C7" s="7">
        <v>0.25</v>
      </c>
      <c r="D7" s="3"/>
      <c r="E7" s="3"/>
      <c r="F7" s="7">
        <v>45</v>
      </c>
      <c r="G7" s="7">
        <v>2016</v>
      </c>
      <c r="H7" s="3"/>
      <c r="I7" s="3"/>
      <c r="J7" s="3"/>
    </row>
    <row r="8" ht="16" customHeight="1">
      <c r="A8" s="3"/>
      <c r="B8" t="s" s="7">
        <v>6</v>
      </c>
      <c r="C8" s="7">
        <v>400</v>
      </c>
      <c r="D8" s="3"/>
      <c r="E8" s="3"/>
      <c r="F8" s="7">
        <v>75</v>
      </c>
      <c r="G8" s="7">
        <v>2024</v>
      </c>
      <c r="H8" s="3"/>
      <c r="I8" s="3"/>
      <c r="J8" s="3"/>
    </row>
    <row r="9" ht="16" customHeight="1">
      <c r="A9" s="3"/>
      <c r="B9" s="3"/>
      <c r="C9" s="3"/>
      <c r="D9" s="3"/>
      <c r="E9" s="3"/>
      <c r="F9" s="7">
        <v>100</v>
      </c>
      <c r="G9" s="7">
        <v>2034</v>
      </c>
      <c r="H9" s="3"/>
      <c r="I9" s="3"/>
      <c r="J9" s="3"/>
    </row>
    <row r="10" ht="16" customHeight="1">
      <c r="A10" s="3"/>
      <c r="B10" s="3"/>
      <c r="C10" s="3"/>
      <c r="D10" s="3"/>
      <c r="E10" s="3"/>
      <c r="F10" s="7">
        <v>125</v>
      </c>
      <c r="G10" s="7">
        <v>2050</v>
      </c>
      <c r="H10" s="3"/>
      <c r="I10" s="3"/>
      <c r="J10" s="3"/>
    </row>
    <row r="11" ht="15.6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ht="15.6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ht="15.6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ht="15.6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ht="16" customHeight="1">
      <c r="A15" s="3"/>
      <c r="B15" s="8"/>
      <c r="C15" s="3"/>
      <c r="D15" s="9"/>
      <c r="E15" s="3"/>
      <c r="F15" s="3"/>
      <c r="G15" s="3"/>
      <c r="H15" s="3"/>
      <c r="I15" s="3"/>
      <c r="J15" s="3"/>
    </row>
    <row r="16" ht="15.6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ht="16" customHeight="1">
      <c r="A17" t="s" s="10">
        <v>7</v>
      </c>
      <c r="B17" t="s" s="11">
        <v>2</v>
      </c>
      <c r="C17" t="s" s="11">
        <v>8</v>
      </c>
      <c r="D17" t="s" s="11">
        <v>9</v>
      </c>
      <c r="E17" t="s" s="11">
        <v>10</v>
      </c>
      <c r="F17" t="s" s="11">
        <v>11</v>
      </c>
      <c r="G17" t="s" s="11">
        <v>12</v>
      </c>
      <c r="H17" t="s" s="11">
        <v>13</v>
      </c>
      <c r="I17" s="3"/>
      <c r="J17" s="3"/>
    </row>
    <row r="18" ht="16" customHeight="1">
      <c r="A18" s="3"/>
      <c r="B18" s="12"/>
      <c r="C18" s="12"/>
      <c r="D18" t="s" s="11">
        <v>14</v>
      </c>
      <c r="E18" t="s" s="11">
        <v>14</v>
      </c>
      <c r="F18" t="s" s="11">
        <v>15</v>
      </c>
      <c r="G18" t="s" s="11">
        <v>15</v>
      </c>
      <c r="H18" s="12"/>
      <c r="I18" s="3"/>
      <c r="J18" s="3"/>
    </row>
    <row r="19" ht="16" customHeight="1">
      <c r="A19" s="13"/>
      <c r="B19" t="s" s="11">
        <v>16</v>
      </c>
      <c r="C19" s="13"/>
      <c r="D19" s="13"/>
      <c r="E19" s="13"/>
      <c r="F19" s="13"/>
      <c r="G19" s="13"/>
      <c r="H19" s="13"/>
      <c r="I19" s="3"/>
      <c r="J19" s="3"/>
    </row>
    <row r="20" ht="16" customHeight="1">
      <c r="A20" s="13">
        <v>37</v>
      </c>
      <c r="B20" s="14">
        <v>5</v>
      </c>
      <c r="C20" t="s" s="14">
        <v>17</v>
      </c>
      <c r="D20" s="7">
        <v>45869</v>
      </c>
      <c r="E20" s="7">
        <v>5938</v>
      </c>
      <c r="F20" s="15">
        <f>((E20/$C$8)/((D20/$C$7)/$G$5)*1.06)</f>
        <v>0.1723863448080403</v>
      </c>
      <c r="G20" s="15">
        <f>AVERAGE(F20:F22)</f>
        <v>0.1297518661051987</v>
      </c>
      <c r="H20" s="15">
        <f>STDEV(F20:F22)</f>
        <v>0.05219836982914028</v>
      </c>
      <c r="I20" s="3"/>
      <c r="J20" s="3"/>
    </row>
    <row r="21" ht="16" customHeight="1">
      <c r="A21" s="16">
        <v>38</v>
      </c>
      <c r="B21" s="17">
        <v>5</v>
      </c>
      <c r="C21" t="s" s="17">
        <v>18</v>
      </c>
      <c r="D21" s="18">
        <v>46867</v>
      </c>
      <c r="E21" s="18">
        <v>5115</v>
      </c>
      <c r="F21" s="19">
        <f>((E21/$C$8)/((D21/$C$7)/$G$5)*1.06)</f>
        <v>0.1453317232807733</v>
      </c>
      <c r="G21" s="19"/>
      <c r="H21" s="20">
        <f>(H20/G20)*100</f>
        <v>40.22937888756027</v>
      </c>
      <c r="I21" s="18"/>
      <c r="J21" s="18"/>
    </row>
    <row r="22" ht="16.5" customHeight="1">
      <c r="A22" s="21">
        <v>39</v>
      </c>
      <c r="B22" s="22">
        <v>5</v>
      </c>
      <c r="C22" t="s" s="22">
        <v>19</v>
      </c>
      <c r="D22" s="23">
        <v>45903</v>
      </c>
      <c r="E22" s="23">
        <v>2466</v>
      </c>
      <c r="F22" s="24">
        <f>((E22/$C$8)/((D22/$C$7)/$G$5)*1.06)</f>
        <v>0.07153753022678257</v>
      </c>
      <c r="G22" s="24"/>
      <c r="H22" s="25"/>
      <c r="I22" s="23"/>
      <c r="J22" s="26"/>
    </row>
    <row r="23" ht="16.5" customHeight="1">
      <c r="A23" s="27">
        <v>40</v>
      </c>
      <c r="B23" s="28">
        <v>25</v>
      </c>
      <c r="C23" t="s" s="28">
        <v>20</v>
      </c>
      <c r="D23" s="29">
        <v>46386</v>
      </c>
      <c r="E23" s="29">
        <v>2102</v>
      </c>
      <c r="F23" s="30">
        <f>((E23/$C$8)/((D23/$C$7)/$G$6)*1.06)</f>
        <v>0.06037313683007804</v>
      </c>
      <c r="G23" s="30">
        <f>AVERAGE(F23:F25)</f>
        <v>0.07835798317165603</v>
      </c>
      <c r="H23" s="30">
        <f>STDEV(F23:F25)</f>
        <v>0.0193204719621938</v>
      </c>
      <c r="I23" s="29"/>
      <c r="J23" s="29"/>
    </row>
    <row r="24" ht="16" customHeight="1">
      <c r="A24" s="13">
        <v>41</v>
      </c>
      <c r="B24" s="14">
        <v>25</v>
      </c>
      <c r="C24" t="s" s="14">
        <v>21</v>
      </c>
      <c r="D24" s="7">
        <v>41784</v>
      </c>
      <c r="E24" s="7">
        <v>2381</v>
      </c>
      <c r="F24" s="15">
        <f>((E24/$C$8)/((D24/$C$7)/$G$6)*1.06)</f>
        <v>0.07591845054327015</v>
      </c>
      <c r="G24" s="15"/>
      <c r="H24" s="31">
        <f>(H23/G23)*100</f>
        <v>24.65667336009547</v>
      </c>
      <c r="I24" s="7"/>
      <c r="J24" s="7"/>
    </row>
    <row r="25" ht="16.5" customHeight="1">
      <c r="A25" s="32">
        <v>42</v>
      </c>
      <c r="B25" s="33">
        <v>25</v>
      </c>
      <c r="C25" t="s" s="33">
        <v>22</v>
      </c>
      <c r="D25" s="34">
        <v>38681</v>
      </c>
      <c r="E25" s="34">
        <v>2868</v>
      </c>
      <c r="F25" s="35">
        <f>((E25/$C$8)/((D25/$C$7)/$G$6)*1.06)</f>
        <v>0.09878236214161992</v>
      </c>
      <c r="G25" s="35"/>
      <c r="H25" s="32"/>
      <c r="I25" s="34"/>
      <c r="J25" s="34"/>
    </row>
    <row r="26" ht="16.5" customHeight="1">
      <c r="A26" s="27">
        <v>43</v>
      </c>
      <c r="B26" s="28">
        <v>45</v>
      </c>
      <c r="C26" t="s" s="28">
        <v>23</v>
      </c>
      <c r="D26" s="29">
        <v>38136</v>
      </c>
      <c r="E26" s="29">
        <v>2855</v>
      </c>
      <c r="F26" s="30">
        <f>((E26/$C$8)/((D26/$C$7)/$G$7)*1.06)</f>
        <v>0.09998788546255508</v>
      </c>
      <c r="G26" s="30">
        <f>AVERAGE(F26:F28)</f>
        <v>0.08715470160431087</v>
      </c>
      <c r="H26" s="30">
        <f>STDEV(F26:F28)</f>
        <v>0.01118399380665781</v>
      </c>
      <c r="I26" s="29"/>
      <c r="J26" s="29"/>
    </row>
    <row r="27" ht="16" customHeight="1">
      <c r="A27" s="13">
        <v>44</v>
      </c>
      <c r="B27" s="14">
        <v>45</v>
      </c>
      <c r="C27" t="s" s="14">
        <v>24</v>
      </c>
      <c r="D27" s="7">
        <v>39031</v>
      </c>
      <c r="E27" s="7">
        <v>2396</v>
      </c>
      <c r="F27" s="15">
        <f>((E27/$C$8)/((D27/$C$7)/$G$7)*1.06)</f>
        <v>0.08198861417847353</v>
      </c>
      <c r="G27" s="15"/>
      <c r="H27" s="31">
        <f>(H26/G26)*100</f>
        <v>12.83234708029179</v>
      </c>
      <c r="I27" s="7"/>
      <c r="J27" s="7"/>
    </row>
    <row r="28" ht="16.5" customHeight="1">
      <c r="A28" s="32">
        <v>45</v>
      </c>
      <c r="B28" s="33">
        <v>45</v>
      </c>
      <c r="C28" t="s" s="33">
        <v>25</v>
      </c>
      <c r="D28" s="34">
        <v>37201</v>
      </c>
      <c r="E28" s="34">
        <v>2214</v>
      </c>
      <c r="F28" s="35">
        <f>((E28/$C$8)/((D28/$C$7)/$G$7)*1.06)</f>
        <v>0.07948760517190399</v>
      </c>
      <c r="G28" s="35"/>
      <c r="H28" s="32"/>
      <c r="I28" s="34"/>
      <c r="J28" s="34"/>
    </row>
    <row r="29" ht="16.5" customHeight="1">
      <c r="A29" s="27">
        <v>46</v>
      </c>
      <c r="B29" s="28">
        <v>75</v>
      </c>
      <c r="C29" t="s" s="28">
        <v>26</v>
      </c>
      <c r="D29" s="29">
        <v>66753</v>
      </c>
      <c r="E29" s="29">
        <v>2888</v>
      </c>
      <c r="F29" s="30">
        <f>((E29/$C$8)/((D29/$C$7)/$G$8)*1.06)</f>
        <v>0.05801266160322382</v>
      </c>
      <c r="G29" s="30">
        <f>AVERAGE(F29:F31)</f>
        <v>0.05994303502939131</v>
      </c>
      <c r="H29" s="30">
        <f>STDEV(F29:F31)</f>
        <v>0.009963495297001572</v>
      </c>
      <c r="I29" s="29"/>
      <c r="J29" s="29"/>
    </row>
    <row r="30" ht="16" customHeight="1">
      <c r="A30" s="13">
        <v>47</v>
      </c>
      <c r="B30" s="14">
        <v>75</v>
      </c>
      <c r="C30" t="s" s="14">
        <v>27</v>
      </c>
      <c r="D30" s="7">
        <v>38712</v>
      </c>
      <c r="E30" s="7">
        <v>2042</v>
      </c>
      <c r="F30" s="15">
        <f>((E30/$C$8)/((D30/$C$7)/$G$8)*1.06)</f>
        <v>0.07073046600537303</v>
      </c>
      <c r="G30" s="15"/>
      <c r="H30" s="31">
        <f>(H29/G29)*100</f>
        <v>16.6216063169245</v>
      </c>
      <c r="I30" s="7"/>
      <c r="J30" s="7"/>
    </row>
    <row r="31" ht="16.5" customHeight="1">
      <c r="A31" s="32">
        <v>48</v>
      </c>
      <c r="B31" s="33">
        <v>75</v>
      </c>
      <c r="C31" t="s" s="33">
        <v>28</v>
      </c>
      <c r="D31" s="34">
        <v>40763</v>
      </c>
      <c r="E31" s="34">
        <v>1553</v>
      </c>
      <c r="F31" s="35">
        <f>((E31/$C$8)/((D31/$C$7)/$G$8)*1.06)</f>
        <v>0.05108597747957707</v>
      </c>
      <c r="G31" s="35"/>
      <c r="H31" s="32"/>
      <c r="I31" s="34"/>
      <c r="J31" s="36"/>
    </row>
    <row r="32" ht="16.5" customHeight="1">
      <c r="A32" s="27">
        <v>49</v>
      </c>
      <c r="B32" s="28">
        <v>100</v>
      </c>
      <c r="C32" t="s" s="28">
        <v>29</v>
      </c>
      <c r="D32" s="29">
        <v>37922</v>
      </c>
      <c r="E32" s="29">
        <v>649</v>
      </c>
      <c r="F32" s="30">
        <f>((E32/$C$8)/((D32/$C$7)/$G$9)*1.06)</f>
        <v>0.02306164561468277</v>
      </c>
      <c r="G32" s="30">
        <f>AVERAGE(F32:F34)</f>
        <v>0.02201185051975739</v>
      </c>
      <c r="H32" s="30">
        <f>STDEV(F32:F34)</f>
        <v>0.001236327549121608</v>
      </c>
      <c r="I32" s="29"/>
      <c r="J32" s="29"/>
    </row>
    <row r="33" ht="16" customHeight="1">
      <c r="A33" s="13">
        <v>50</v>
      </c>
      <c r="B33" s="14">
        <v>100</v>
      </c>
      <c r="C33" t="s" s="14">
        <v>30</v>
      </c>
      <c r="D33" s="7">
        <v>41407</v>
      </c>
      <c r="E33" s="7">
        <v>686</v>
      </c>
      <c r="F33" s="15">
        <f>((E33/$C$8)/((D33/$C$7)/$G$9)*1.06)</f>
        <v>0.02232477962663318</v>
      </c>
      <c r="G33" s="15"/>
      <c r="H33" s="31">
        <f>(H32/G32)*100</f>
        <v>5.616645215775501</v>
      </c>
      <c r="I33" s="7"/>
      <c r="J33" s="7"/>
    </row>
    <row r="34" ht="16.5" customHeight="1">
      <c r="A34" s="32">
        <v>51</v>
      </c>
      <c r="B34" s="33">
        <v>100</v>
      </c>
      <c r="C34" t="s" s="33">
        <v>31</v>
      </c>
      <c r="D34" s="34">
        <v>43723</v>
      </c>
      <c r="E34" s="34">
        <v>670</v>
      </c>
      <c r="F34" s="35">
        <f>((E34/$C$8)/((D34/$C$7)/$G$9)*1.06)</f>
        <v>0.02064912631795623</v>
      </c>
      <c r="G34" s="35"/>
      <c r="H34" s="32"/>
      <c r="I34" s="34"/>
      <c r="J34" s="36"/>
    </row>
    <row r="35" ht="16.5" customHeight="1">
      <c r="A35" s="27">
        <v>52</v>
      </c>
      <c r="B35" s="28">
        <v>125</v>
      </c>
      <c r="C35" t="s" s="28">
        <v>32</v>
      </c>
      <c r="D35" s="29">
        <v>39015</v>
      </c>
      <c r="E35" s="29">
        <v>299</v>
      </c>
      <c r="F35" s="30">
        <f>((E35/$C$8)/((D35/$C$7)/$G$10)*1.06)</f>
        <v>0.01040828847879021</v>
      </c>
      <c r="G35" s="30">
        <f>AVERAGE(F35:F37)</f>
        <v>0.009233061029704769</v>
      </c>
      <c r="H35" s="30">
        <f>STDEV(F35:F37)</f>
        <v>0.001041502851330398</v>
      </c>
      <c r="I35" s="29"/>
      <c r="J35" s="29"/>
    </row>
    <row r="36" ht="16" customHeight="1">
      <c r="A36" s="13">
        <v>53</v>
      </c>
      <c r="B36" s="14">
        <v>125</v>
      </c>
      <c r="C36" t="s" s="14">
        <v>33</v>
      </c>
      <c r="D36" s="7">
        <v>39336</v>
      </c>
      <c r="E36" s="7">
        <v>244</v>
      </c>
      <c r="F36" s="15">
        <f>((E36/$C$8)/((D36/$C$7)/$G$10)*1.06)</f>
        <v>0.008424407667276796</v>
      </c>
      <c r="G36" s="15"/>
      <c r="H36" s="31">
        <f>(H35/G35)*100</f>
        <v>11.28014694129776</v>
      </c>
      <c r="I36" s="7"/>
      <c r="J36" s="7"/>
    </row>
    <row r="37" ht="16.5" customHeight="1">
      <c r="A37" s="32">
        <v>54</v>
      </c>
      <c r="B37" s="33">
        <v>125</v>
      </c>
      <c r="C37" t="s" s="33">
        <v>34</v>
      </c>
      <c r="D37" s="34">
        <v>39366</v>
      </c>
      <c r="E37" s="34">
        <v>257</v>
      </c>
      <c r="F37" s="35">
        <f>((E37/$C$8)/((D37/$C$7)/$G$10)*1.06)</f>
        <v>0.0088664869430473</v>
      </c>
      <c r="G37" s="35"/>
      <c r="H37" s="32"/>
      <c r="I37" s="34"/>
      <c r="J37" s="34"/>
    </row>
    <row r="38" ht="16.5" customHeight="1">
      <c r="A38" s="27"/>
      <c r="B38" s="27"/>
      <c r="C38" s="27"/>
      <c r="D38" s="30"/>
      <c r="E38" s="29"/>
      <c r="F38" s="27"/>
      <c r="G38" s="29"/>
      <c r="H38" s="29"/>
      <c r="I38" s="29"/>
      <c r="J38" s="29"/>
    </row>
    <row r="39" ht="16" customHeight="1">
      <c r="A39" s="13"/>
      <c r="B39" s="13"/>
      <c r="C39" s="13"/>
      <c r="D39" s="15"/>
      <c r="E39" s="15"/>
      <c r="F39" s="15"/>
      <c r="G39" s="3"/>
      <c r="H39" s="3"/>
      <c r="I39" s="3"/>
      <c r="J39" s="3"/>
    </row>
    <row r="40" ht="16" customHeight="1">
      <c r="A40" s="13"/>
      <c r="B40" s="13"/>
      <c r="C40" s="13"/>
      <c r="D40" s="15"/>
      <c r="E40" s="15"/>
      <c r="F40" s="31"/>
      <c r="G40" s="3"/>
      <c r="H40" s="3"/>
      <c r="I40" s="3"/>
      <c r="J40" s="3"/>
    </row>
    <row r="41" ht="16" customHeight="1">
      <c r="A41" s="13"/>
      <c r="B41" s="13"/>
      <c r="C41" s="13"/>
      <c r="D41" s="15"/>
      <c r="E41" s="15"/>
      <c r="F41" s="13"/>
      <c r="G41" s="3"/>
      <c r="H41" s="3"/>
      <c r="I41" s="3"/>
      <c r="J41" s="3"/>
    </row>
    <row r="42" ht="16" customHeight="1">
      <c r="A42" s="13"/>
      <c r="B42" s="8"/>
      <c r="C42" s="3"/>
      <c r="D42" s="3"/>
      <c r="E42" s="3"/>
      <c r="F42" s="3"/>
      <c r="G42" s="3"/>
      <c r="H42" s="3"/>
      <c r="I42" s="3"/>
      <c r="J42" s="3"/>
    </row>
    <row r="43" ht="16" customHeight="1">
      <c r="A43" s="13"/>
      <c r="B43" t="s" s="10">
        <v>35</v>
      </c>
      <c r="C43" s="3"/>
      <c r="D43" s="3"/>
      <c r="E43" s="3"/>
      <c r="F43" s="3"/>
      <c r="G43" s="3"/>
      <c r="H43" s="3"/>
      <c r="I43" s="3"/>
      <c r="J43" s="3"/>
    </row>
    <row r="44" ht="16" customHeight="1">
      <c r="A44" s="13"/>
      <c r="B44" t="s" s="7">
        <v>36</v>
      </c>
      <c r="C44" s="3"/>
      <c r="D44" s="3"/>
      <c r="E44" s="3"/>
      <c r="F44" s="3"/>
      <c r="G44" s="3"/>
      <c r="H44" s="3"/>
      <c r="I44" s="3"/>
      <c r="J44" s="3"/>
    </row>
    <row r="45" ht="17" customHeight="1">
      <c r="A45" s="13"/>
      <c r="B45" s="7">
        <v>0</v>
      </c>
      <c r="C45" s="15">
        <f>G20</f>
        <v>0.1297518661051987</v>
      </c>
      <c r="D45" s="15">
        <f>H20</f>
        <v>0.05219836982914028</v>
      </c>
      <c r="E45" s="37"/>
      <c r="F45" s="37"/>
      <c r="G45" s="3"/>
      <c r="H45" s="3"/>
      <c r="I45" s="3"/>
      <c r="J45" s="3"/>
    </row>
    <row r="46" ht="17" customHeight="1">
      <c r="A46" s="3"/>
      <c r="B46" s="7">
        <v>5</v>
      </c>
      <c r="C46" s="15">
        <f>G20</f>
        <v>0.1297518661051987</v>
      </c>
      <c r="D46" s="15">
        <f>H20</f>
        <v>0.05219836982914028</v>
      </c>
      <c r="E46" s="38">
        <f>(B46-B45)*((C45+C46)/2)</f>
        <v>0.6487593305259935</v>
      </c>
      <c r="F46" s="38">
        <f>(B45-B46)*(B45-B46)*D46*D46</f>
        <v>0.06811674532049256</v>
      </c>
      <c r="G46" s="3"/>
      <c r="H46" s="3"/>
      <c r="I46" s="3"/>
      <c r="J46" s="3"/>
    </row>
    <row r="47" ht="17" customHeight="1">
      <c r="A47" s="3"/>
      <c r="B47" s="7">
        <v>25</v>
      </c>
      <c r="C47" s="15">
        <f>G23</f>
        <v>0.07835798317165603</v>
      </c>
      <c r="D47" s="15">
        <f>H23</f>
        <v>0.0193204719621938</v>
      </c>
      <c r="E47" s="38">
        <f>(B47-B46)*((C46+C47)/2)</f>
        <v>2.081098492768547</v>
      </c>
      <c r="F47" s="38">
        <f>(B46-B47)*(B46-B47)*D47*D47</f>
        <v>0.1493122547367667</v>
      </c>
      <c r="G47" s="3"/>
      <c r="H47" s="3"/>
      <c r="I47" s="3"/>
      <c r="J47" s="3"/>
    </row>
    <row r="48" ht="17" customHeight="1">
      <c r="A48" s="3"/>
      <c r="B48" s="7">
        <v>45</v>
      </c>
      <c r="C48" s="15">
        <f>G26</f>
        <v>0.08715470160431087</v>
      </c>
      <c r="D48" s="15">
        <f>H26</f>
        <v>0.01118399380665781</v>
      </c>
      <c r="E48" s="38">
        <f>(B48-B47)*((C47+C48)/2)</f>
        <v>1.655126847759669</v>
      </c>
      <c r="F48" s="38">
        <f>(B47-B48)*(B47-B48)*D48*D48</f>
        <v>0.05003268698694411</v>
      </c>
      <c r="G48" s="3"/>
      <c r="H48" s="3"/>
      <c r="I48" s="3"/>
      <c r="J48" s="3"/>
    </row>
    <row r="49" ht="17" customHeight="1">
      <c r="A49" s="3"/>
      <c r="B49" s="7">
        <v>75</v>
      </c>
      <c r="C49" s="15">
        <f>G29</f>
        <v>0.05994303502939131</v>
      </c>
      <c r="D49" s="15">
        <f>H29</f>
        <v>0.009963495297001572</v>
      </c>
      <c r="E49" s="38">
        <f>(B49-B48)*((C48+C49)/2)</f>
        <v>2.206466049505533</v>
      </c>
      <c r="F49" s="38">
        <f>(B48-B49)*(B48-B49)*D49*D49</f>
        <v>0.08934411468003518</v>
      </c>
      <c r="G49" s="3"/>
      <c r="H49" s="3"/>
      <c r="I49" s="3"/>
      <c r="J49" s="3"/>
    </row>
    <row r="50" ht="17" customHeight="1">
      <c r="A50" s="3"/>
      <c r="B50" s="7">
        <v>100</v>
      </c>
      <c r="C50" s="15">
        <f>G32</f>
        <v>0.02201185051975739</v>
      </c>
      <c r="D50" s="15">
        <f>H32</f>
        <v>0.001236327549121608</v>
      </c>
      <c r="E50" s="38">
        <f>(B50-B49)*((C49+C50)/2)</f>
        <v>1.024436069364359</v>
      </c>
      <c r="F50" s="38">
        <f>(B49-B50)*(B49-B50)*D50*D50</f>
        <v>0.000955316130448152</v>
      </c>
      <c r="G50" s="3"/>
      <c r="H50" s="3"/>
      <c r="I50" s="3"/>
      <c r="J50" s="3"/>
    </row>
    <row r="51" ht="17" customHeight="1">
      <c r="A51" s="3"/>
      <c r="B51" s="7">
        <v>125</v>
      </c>
      <c r="C51" s="15">
        <f>G35</f>
        <v>0.009233061029704769</v>
      </c>
      <c r="D51" s="15">
        <f>H35</f>
        <v>0.001041502851330398</v>
      </c>
      <c r="E51" s="38">
        <f>(B51-B50)*((C50+C51)/2)</f>
        <v>0.390561394368277</v>
      </c>
      <c r="F51" s="38">
        <f>(B50-B51)*(B50-B51)*D51*D51</f>
        <v>0.000677955118330843</v>
      </c>
      <c r="G51" s="3"/>
      <c r="H51" s="3"/>
      <c r="I51" s="3"/>
      <c r="J51" s="3"/>
    </row>
    <row r="52" ht="17" customHeight="1">
      <c r="A52" s="3"/>
      <c r="B52" s="7">
        <v>200</v>
      </c>
      <c r="C52" s="15">
        <v>0</v>
      </c>
      <c r="D52" s="15">
        <v>0</v>
      </c>
      <c r="E52" s="38">
        <f>(B52-B51)*((C51+C52)/2)</f>
        <v>0.3462397886139288</v>
      </c>
      <c r="F52" s="38">
        <f>(B51-B52)*(B51-B52)*D52*D52</f>
        <v>0</v>
      </c>
      <c r="G52" s="3"/>
      <c r="H52" s="3"/>
      <c r="I52" s="3"/>
      <c r="J52" s="3"/>
    </row>
    <row r="53" ht="17" customHeight="1">
      <c r="A53" s="3"/>
      <c r="B53" s="3"/>
      <c r="C53" s="31"/>
      <c r="D53" s="31"/>
      <c r="E53" s="38"/>
      <c r="F53" s="38"/>
      <c r="G53" s="3"/>
      <c r="H53" s="3"/>
      <c r="I53" s="3"/>
      <c r="J53" s="3"/>
    </row>
    <row r="54" ht="17" customHeight="1">
      <c r="A54" s="3"/>
      <c r="B54" t="s" s="39">
        <v>37</v>
      </c>
      <c r="C54" t="s" s="40">
        <v>38</v>
      </c>
      <c r="D54" s="41"/>
      <c r="E54" s="37">
        <f>SUM(E45:E52)</f>
        <v>8.352687972906306</v>
      </c>
      <c r="F54" s="37">
        <f>SQRT(SUM(F45:F52))</f>
        <v>0.5986978144047442</v>
      </c>
      <c r="G54" s="3"/>
      <c r="H54" s="3"/>
      <c r="I54" s="3"/>
      <c r="J54" s="3"/>
    </row>
    <row r="55" ht="17" customHeight="1">
      <c r="A55" s="3"/>
      <c r="B55" t="s" s="39">
        <v>39</v>
      </c>
      <c r="C55" s="41"/>
      <c r="D55" s="41"/>
      <c r="E55" s="42">
        <f>SUM(E50:E52)</f>
        <v>1.761237252346565</v>
      </c>
      <c r="F55" s="42">
        <f>SQRT(SUM(F50:F52))</f>
        <v>0.04041375073881407</v>
      </c>
      <c r="G55" s="3"/>
      <c r="H55" s="3"/>
      <c r="I55" s="3"/>
      <c r="J55" s="3"/>
    </row>
    <row r="56" ht="17" customHeight="1">
      <c r="A56" s="3"/>
      <c r="B56" t="s" s="39">
        <v>40</v>
      </c>
      <c r="C56" s="41"/>
      <c r="D56" s="41"/>
      <c r="E56" s="37">
        <f>SUM(E46:E49)</f>
        <v>6.591450720559743</v>
      </c>
      <c r="F56" s="37">
        <f>SQRT(SUM(F46:F49))</f>
        <v>0.5973322373053698</v>
      </c>
      <c r="G56" s="3"/>
      <c r="H56" s="3"/>
      <c r="I56" s="3"/>
      <c r="J56" s="3"/>
    </row>
    <row r="57" ht="17" customHeight="1">
      <c r="A57" s="3"/>
      <c r="B57" s="43"/>
      <c r="C57" s="41"/>
      <c r="D57" s="41"/>
      <c r="E57" s="37"/>
      <c r="F57" s="37"/>
      <c r="G57" s="3"/>
      <c r="H57" s="3"/>
      <c r="I57" s="3"/>
      <c r="J57" s="3"/>
    </row>
  </sheetData>
  <pageMargins left="0.75" right="0.75" top="1" bottom="1" header="0.5" footer="0.5"/>
  <pageSetup firstPageNumber="1" fitToHeight="1" fitToWidth="1" scale="8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dimension ref="A1:J57"/>
  <sheetViews>
    <sheetView workbookViewId="0" showGridLines="0" defaultGridColor="1"/>
  </sheetViews>
  <sheetFormatPr defaultColWidth="6.625" defaultRowHeight="12" customHeight="1" outlineLevelRow="0" outlineLevelCol="0"/>
  <cols>
    <col min="1" max="1" width="6.625" style="45" customWidth="1"/>
    <col min="2" max="2" width="6.625" style="45" customWidth="1"/>
    <col min="3" max="3" width="7" style="45" customWidth="1"/>
    <col min="4" max="4" width="10.625" style="45" customWidth="1"/>
    <col min="5" max="5" width="8.25" style="45" customWidth="1"/>
    <col min="6" max="6" width="7" style="45" customWidth="1"/>
    <col min="7" max="7" width="7" style="45" customWidth="1"/>
    <col min="8" max="8" width="7" style="45" customWidth="1"/>
    <col min="9" max="9" width="7" style="45" customWidth="1"/>
    <col min="10" max="10" width="7" style="45" customWidth="1"/>
    <col min="11" max="256" width="6.625" style="45" customWidth="1"/>
  </cols>
  <sheetData>
    <row r="1" ht="21" customHeight="1">
      <c r="A1" t="s" s="2">
        <v>0</v>
      </c>
      <c r="B1" s="3"/>
      <c r="C1" s="3"/>
      <c r="D1" s="3"/>
      <c r="E1" s="4"/>
      <c r="F1" s="3"/>
      <c r="G1" s="3"/>
      <c r="H1" s="3"/>
      <c r="I1" s="3"/>
      <c r="J1" s="3"/>
    </row>
    <row r="2" ht="16" customHeight="1">
      <c r="A2" s="3"/>
      <c r="B2" s="3"/>
      <c r="C2" s="3"/>
      <c r="D2" s="3"/>
      <c r="E2" s="3"/>
      <c r="F2" s="5"/>
      <c r="G2" s="3"/>
      <c r="H2" s="3"/>
      <c r="I2" s="3"/>
      <c r="J2" s="3"/>
    </row>
    <row r="3" ht="19" customHeight="1">
      <c r="A3" t="s" s="6">
        <v>1</v>
      </c>
      <c r="B3" s="3"/>
      <c r="C3" s="3"/>
      <c r="D3" s="3"/>
      <c r="E3" s="3"/>
      <c r="F3" s="3"/>
      <c r="G3" s="3"/>
      <c r="H3" s="3"/>
      <c r="I3" s="3"/>
      <c r="J3" s="3"/>
    </row>
    <row r="4" ht="16" customHeight="1">
      <c r="A4" s="3"/>
      <c r="B4" s="3"/>
      <c r="C4" s="3"/>
      <c r="D4" s="3"/>
      <c r="E4" s="3"/>
      <c r="F4" t="s" s="7">
        <v>2</v>
      </c>
      <c r="G4" t="s" s="7">
        <v>3</v>
      </c>
      <c r="H4" s="3"/>
      <c r="I4" s="3"/>
      <c r="J4" s="3"/>
    </row>
    <row r="5" ht="16" customHeight="1">
      <c r="A5" s="3"/>
      <c r="B5" s="3"/>
      <c r="C5" s="3"/>
      <c r="D5" s="3"/>
      <c r="E5" s="3"/>
      <c r="F5" s="7">
        <v>5</v>
      </c>
      <c r="G5" s="7">
        <v>2010</v>
      </c>
      <c r="H5" s="3"/>
      <c r="I5" s="3"/>
      <c r="J5" s="3"/>
    </row>
    <row r="6" ht="16" customHeight="1">
      <c r="A6" s="8"/>
      <c r="B6" t="s" s="7">
        <v>4</v>
      </c>
      <c r="C6" s="3"/>
      <c r="D6" s="3"/>
      <c r="E6" s="3"/>
      <c r="F6" s="7">
        <v>25</v>
      </c>
      <c r="G6" s="7">
        <v>2011</v>
      </c>
      <c r="H6" s="3"/>
      <c r="I6" s="3"/>
      <c r="J6" s="3"/>
    </row>
    <row r="7" ht="16" customHeight="1">
      <c r="A7" s="3"/>
      <c r="B7" t="s" s="7">
        <v>5</v>
      </c>
      <c r="C7" s="7">
        <v>0.25</v>
      </c>
      <c r="D7" s="3"/>
      <c r="E7" s="3"/>
      <c r="F7" s="7">
        <v>45</v>
      </c>
      <c r="G7" s="7">
        <v>2016</v>
      </c>
      <c r="H7" s="3"/>
      <c r="I7" s="3"/>
      <c r="J7" s="3"/>
    </row>
    <row r="8" ht="16" customHeight="1">
      <c r="A8" s="3"/>
      <c r="B8" t="s" s="7">
        <v>6</v>
      </c>
      <c r="C8" s="7">
        <v>200</v>
      </c>
      <c r="D8" s="3"/>
      <c r="E8" s="3"/>
      <c r="F8" s="7">
        <v>75</v>
      </c>
      <c r="G8" s="7">
        <v>2024</v>
      </c>
      <c r="H8" s="3"/>
      <c r="I8" s="3"/>
      <c r="J8" s="3"/>
    </row>
    <row r="9" ht="16" customHeight="1">
      <c r="A9" s="3"/>
      <c r="B9" s="3"/>
      <c r="C9" s="3"/>
      <c r="D9" s="3"/>
      <c r="E9" s="3"/>
      <c r="F9" s="7">
        <v>100</v>
      </c>
      <c r="G9" s="7">
        <v>2034</v>
      </c>
      <c r="H9" s="3"/>
      <c r="I9" s="3"/>
      <c r="J9" s="3"/>
    </row>
    <row r="10" ht="16" customHeight="1">
      <c r="A10" s="3"/>
      <c r="B10" s="3"/>
      <c r="C10" s="3"/>
      <c r="D10" s="3"/>
      <c r="E10" s="3"/>
      <c r="F10" s="7">
        <v>125</v>
      </c>
      <c r="G10" s="7">
        <v>2050</v>
      </c>
      <c r="H10" s="3"/>
      <c r="I10" s="3"/>
      <c r="J10" s="3"/>
    </row>
    <row r="11" ht="15.6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ht="15.6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ht="15.6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ht="15.6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ht="16" customHeight="1">
      <c r="A15" s="3"/>
      <c r="B15" s="8"/>
      <c r="C15" s="3"/>
      <c r="D15" s="9"/>
      <c r="E15" s="3"/>
      <c r="F15" s="3"/>
      <c r="G15" s="3"/>
      <c r="H15" s="3"/>
      <c r="I15" s="3"/>
      <c r="J15" s="3"/>
    </row>
    <row r="16" ht="15.6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ht="16" customHeight="1">
      <c r="A17" t="s" s="10">
        <v>7</v>
      </c>
      <c r="B17" t="s" s="11">
        <v>2</v>
      </c>
      <c r="C17" t="s" s="11">
        <v>8</v>
      </c>
      <c r="D17" t="s" s="11">
        <v>9</v>
      </c>
      <c r="E17" t="s" s="11">
        <v>10</v>
      </c>
      <c r="F17" t="s" s="11">
        <v>11</v>
      </c>
      <c r="G17" t="s" s="11">
        <v>12</v>
      </c>
      <c r="H17" t="s" s="11">
        <v>13</v>
      </c>
      <c r="I17" s="3"/>
      <c r="J17" s="3"/>
    </row>
    <row r="18" ht="16" customHeight="1">
      <c r="A18" s="3"/>
      <c r="B18" s="12"/>
      <c r="C18" s="12"/>
      <c r="D18" t="s" s="11">
        <v>14</v>
      </c>
      <c r="E18" t="s" s="11">
        <v>14</v>
      </c>
      <c r="F18" t="s" s="11">
        <v>15</v>
      </c>
      <c r="G18" t="s" s="11">
        <v>15</v>
      </c>
      <c r="H18" s="12"/>
      <c r="I18" s="3"/>
      <c r="J18" s="3"/>
    </row>
    <row r="19" ht="16" customHeight="1">
      <c r="A19" s="13"/>
      <c r="B19" t="s" s="11">
        <v>16</v>
      </c>
      <c r="C19" s="13"/>
      <c r="D19" s="13"/>
      <c r="E19" s="13"/>
      <c r="F19" s="13"/>
      <c r="G19" s="13"/>
      <c r="H19" s="13"/>
      <c r="I19" s="3"/>
      <c r="J19" s="3"/>
    </row>
    <row r="20" ht="16" customHeight="1">
      <c r="A20" s="13">
        <v>55</v>
      </c>
      <c r="B20" s="14">
        <v>5</v>
      </c>
      <c r="C20" t="s" s="14">
        <v>17</v>
      </c>
      <c r="D20" s="7">
        <v>45869</v>
      </c>
      <c r="E20" s="7">
        <v>1679</v>
      </c>
      <c r="F20" s="15">
        <f>((E20/$C$8)/((D20/$C$7)/$G$5)*1.06)</f>
        <v>0.09748624888268766</v>
      </c>
      <c r="G20" s="15">
        <f>AVERAGE(F20:F22)</f>
        <v>0.09544785980202712</v>
      </c>
      <c r="H20" s="15">
        <f>STDEV(F20:F22)</f>
        <v>0.003926724577832047</v>
      </c>
      <c r="I20" s="3"/>
      <c r="J20" s="3"/>
    </row>
    <row r="21" ht="16" customHeight="1">
      <c r="A21" s="16">
        <v>56</v>
      </c>
      <c r="B21" s="17">
        <v>5</v>
      </c>
      <c r="C21" t="s" s="17">
        <v>18</v>
      </c>
      <c r="D21" s="18">
        <v>46867</v>
      </c>
      <c r="E21" s="18">
        <v>1600</v>
      </c>
      <c r="F21" s="19">
        <f>((E21/$C$8)/((D21/$C$7)/$G$5)*1.06)</f>
        <v>0.09092111720400282</v>
      </c>
      <c r="G21" s="19"/>
      <c r="H21" s="20">
        <f>(H20/G20)*100</f>
        <v>4.113999607719493</v>
      </c>
      <c r="I21" s="18"/>
      <c r="J21" s="18"/>
    </row>
    <row r="22" ht="16.5" customHeight="1">
      <c r="A22" s="21">
        <v>57</v>
      </c>
      <c r="B22" s="22">
        <v>5</v>
      </c>
      <c r="C22" t="s" s="22">
        <v>19</v>
      </c>
      <c r="D22" s="23">
        <v>45903</v>
      </c>
      <c r="E22" s="23">
        <v>1688</v>
      </c>
      <c r="F22" s="24">
        <f>((E22/$C$8)/((D22/$C$7)/$G$5)*1.06)</f>
        <v>0.0979362133193909</v>
      </c>
      <c r="G22" s="24"/>
      <c r="H22" s="25"/>
      <c r="I22" s="23"/>
      <c r="J22" s="26"/>
    </row>
    <row r="23" ht="16.5" customHeight="1">
      <c r="A23" s="27">
        <v>58</v>
      </c>
      <c r="B23" s="28">
        <v>25</v>
      </c>
      <c r="C23" t="s" s="28">
        <v>20</v>
      </c>
      <c r="D23" s="29">
        <v>46386</v>
      </c>
      <c r="E23" s="29">
        <v>1877</v>
      </c>
      <c r="F23" s="30">
        <f>((E23/$C$8)/((D23/$C$7)/$G$6)*1.06)</f>
        <v>0.1078214822360195</v>
      </c>
      <c r="G23" s="30">
        <f>AVERAGE(F23:F25)</f>
        <v>0.1148022278524722</v>
      </c>
      <c r="H23" s="30">
        <f>STDEV(F23:F25)</f>
        <v>0.009952808211213691</v>
      </c>
      <c r="I23" s="29"/>
      <c r="J23" s="29"/>
    </row>
    <row r="24" ht="16" customHeight="1">
      <c r="A24" s="13">
        <v>59</v>
      </c>
      <c r="B24" s="14">
        <v>25</v>
      </c>
      <c r="C24" t="s" s="14">
        <v>21</v>
      </c>
      <c r="D24" s="7">
        <v>41784</v>
      </c>
      <c r="E24" s="7">
        <v>1731</v>
      </c>
      <c r="F24" s="15">
        <f>((E24/$C$8)/((D24/$C$7)/$G$6)*1.06)</f>
        <v>0.1103862561028145</v>
      </c>
      <c r="G24" s="15"/>
      <c r="H24" s="31">
        <f>(H23/G23)*100</f>
        <v>8.669525319668576</v>
      </c>
      <c r="I24" s="7"/>
      <c r="J24" s="7"/>
    </row>
    <row r="25" ht="16.5" customHeight="1">
      <c r="A25" s="32">
        <v>60</v>
      </c>
      <c r="B25" s="33">
        <v>25</v>
      </c>
      <c r="C25" t="s" s="33">
        <v>22</v>
      </c>
      <c r="D25" s="34">
        <v>38681</v>
      </c>
      <c r="E25" s="34">
        <v>1832</v>
      </c>
      <c r="F25" s="35">
        <f>((E25/$C$8)/((D25/$C$7)/$G$6)*1.06)</f>
        <v>0.1261989452185828</v>
      </c>
      <c r="G25" s="35"/>
      <c r="H25" s="32"/>
      <c r="I25" s="34"/>
      <c r="J25" s="34"/>
    </row>
    <row r="26" ht="16.5" customHeight="1">
      <c r="A26" s="27">
        <v>61</v>
      </c>
      <c r="B26" s="28">
        <v>45</v>
      </c>
      <c r="C26" t="s" s="28">
        <v>23</v>
      </c>
      <c r="D26" s="29">
        <v>38136</v>
      </c>
      <c r="E26" s="29">
        <v>1731</v>
      </c>
      <c r="F26" s="30">
        <f>((E26/$C$8)/((D26/$C$7)/$G$7)*1.06)</f>
        <v>0.1212462555066079</v>
      </c>
      <c r="G26" s="30">
        <f>AVERAGE(F26:F28)</f>
        <v>0.1119222245906162</v>
      </c>
      <c r="H26" s="30">
        <f>STDEV(F26:F28)</f>
        <v>0.008217338107267918</v>
      </c>
      <c r="I26" s="29"/>
      <c r="J26" s="29"/>
    </row>
    <row r="27" ht="16" customHeight="1">
      <c r="A27" s="13">
        <v>62</v>
      </c>
      <c r="B27" s="14">
        <v>45</v>
      </c>
      <c r="C27" t="s" s="14">
        <v>24</v>
      </c>
      <c r="D27" s="7">
        <v>39031</v>
      </c>
      <c r="E27" s="7">
        <v>1545</v>
      </c>
      <c r="F27" s="15">
        <f>((E27/$C$8)/((D27/$C$7)/$G$7)*1.06)</f>
        <v>0.1057365683687325</v>
      </c>
      <c r="G27" s="15"/>
      <c r="H27" s="31">
        <f>(H26/G26)*100</f>
        <v>7.342007485398816</v>
      </c>
      <c r="I27" s="7"/>
      <c r="J27" s="7"/>
    </row>
    <row r="28" ht="16.5" customHeight="1">
      <c r="A28" s="32">
        <v>63</v>
      </c>
      <c r="B28" s="33">
        <v>45</v>
      </c>
      <c r="C28" t="s" s="33">
        <v>25</v>
      </c>
      <c r="D28" s="34">
        <v>37201</v>
      </c>
      <c r="E28" s="34">
        <v>1515</v>
      </c>
      <c r="F28" s="35">
        <f>((E28/$C$8)/((D28/$C$7)/$G$7)*1.06)</f>
        <v>0.1087838498965082</v>
      </c>
      <c r="G28" s="35"/>
      <c r="H28" s="32"/>
      <c r="I28" s="34"/>
      <c r="J28" s="34"/>
    </row>
    <row r="29" ht="16.5" customHeight="1">
      <c r="A29" s="27">
        <v>64</v>
      </c>
      <c r="B29" s="28">
        <v>75</v>
      </c>
      <c r="C29" t="s" s="28">
        <v>26</v>
      </c>
      <c r="D29" s="29">
        <v>66753</v>
      </c>
      <c r="E29" s="29">
        <v>1995</v>
      </c>
      <c r="F29" s="30">
        <f>((E29/$C$8)/((D29/$C$7)/$G$8)*1.06)</f>
        <v>0.08014907195182239</v>
      </c>
      <c r="G29" s="30">
        <f>AVERAGE(F29:F31)</f>
        <v>0.07083782960701274</v>
      </c>
      <c r="H29" s="30">
        <f>STDEV(F29:F31)</f>
        <v>0.008242665538387746</v>
      </c>
      <c r="I29" s="29"/>
      <c r="J29" s="29"/>
    </row>
    <row r="30" ht="16" customHeight="1">
      <c r="A30" s="13">
        <v>65</v>
      </c>
      <c r="B30" s="14">
        <v>75</v>
      </c>
      <c r="C30" t="s" s="14">
        <v>27</v>
      </c>
      <c r="D30" s="7">
        <v>38712</v>
      </c>
      <c r="E30" s="7">
        <v>980</v>
      </c>
      <c r="F30" s="15">
        <f>((E30/$C$8)/((D30/$C$7)/$G$8)*1.06)</f>
        <v>0.06789016325687128</v>
      </c>
      <c r="G30" s="15"/>
      <c r="H30" s="31">
        <f>(H29/G29)*100</f>
        <v>11.63596567556574</v>
      </c>
      <c r="I30" s="7"/>
      <c r="J30" s="7"/>
    </row>
    <row r="31" ht="16.5" customHeight="1">
      <c r="A31" s="32">
        <v>66</v>
      </c>
      <c r="B31" s="33">
        <v>75</v>
      </c>
      <c r="C31" t="s" s="33">
        <v>28</v>
      </c>
      <c r="D31" s="34">
        <v>40763</v>
      </c>
      <c r="E31" s="34">
        <v>980</v>
      </c>
      <c r="F31" s="35">
        <f>((E31/$C$8)/((D31/$C$7)/$G$8)*1.06)</f>
        <v>0.06447425361234455</v>
      </c>
      <c r="G31" s="35"/>
      <c r="H31" s="32"/>
      <c r="I31" s="34"/>
      <c r="J31" s="36"/>
    </row>
    <row r="32" ht="16.5" customHeight="1">
      <c r="A32" s="27">
        <v>67</v>
      </c>
      <c r="B32" s="28">
        <v>100</v>
      </c>
      <c r="C32" t="s" s="28">
        <v>29</v>
      </c>
      <c r="D32" s="29">
        <v>37922</v>
      </c>
      <c r="E32" s="29">
        <v>689</v>
      </c>
      <c r="F32" s="30">
        <f>((E32/$C$8)/((D32/$C$7)/$G$9)*1.06)</f>
        <v>0.04896602104319393</v>
      </c>
      <c r="G32" s="30">
        <f>AVERAGE(F32:F34)</f>
        <v>0.04373950376219235</v>
      </c>
      <c r="H32" s="30">
        <f>STDEV(F32:F34)</f>
        <v>0.005131127451435632</v>
      </c>
      <c r="I32" s="29"/>
      <c r="J32" s="29"/>
    </row>
    <row r="33" ht="16" customHeight="1">
      <c r="A33" s="13">
        <v>68</v>
      </c>
      <c r="B33" s="14">
        <v>100</v>
      </c>
      <c r="C33" t="s" s="14">
        <v>30</v>
      </c>
      <c r="D33" s="7">
        <v>41407</v>
      </c>
      <c r="E33" s="7">
        <v>669</v>
      </c>
      <c r="F33" s="15">
        <f>((E33/$C$8)/((D33/$C$7)/$G$9)*1.06)</f>
        <v>0.04354308329509504</v>
      </c>
      <c r="G33" s="15"/>
      <c r="H33" s="31">
        <f>(H32/G32)*100</f>
        <v>11.73110577416035</v>
      </c>
      <c r="I33" s="7"/>
      <c r="J33" s="7"/>
    </row>
    <row r="34" ht="16.5" customHeight="1">
      <c r="A34" s="32">
        <v>69</v>
      </c>
      <c r="B34" s="33">
        <v>100</v>
      </c>
      <c r="C34" t="s" s="33">
        <v>31</v>
      </c>
      <c r="D34" s="34">
        <v>43723</v>
      </c>
      <c r="E34" s="34">
        <v>628</v>
      </c>
      <c r="F34" s="35">
        <f>((E34/$C$8)/((D34/$C$7)/$G$9)*1.06)</f>
        <v>0.03870940694828809</v>
      </c>
      <c r="G34" s="35"/>
      <c r="H34" s="32"/>
      <c r="I34" s="34"/>
      <c r="J34" s="36"/>
    </row>
    <row r="35" ht="16.5" customHeight="1">
      <c r="A35" s="27">
        <v>70</v>
      </c>
      <c r="B35" s="28">
        <v>125</v>
      </c>
      <c r="C35" t="s" s="28">
        <v>32</v>
      </c>
      <c r="D35" s="29">
        <v>39015</v>
      </c>
      <c r="E35" s="29">
        <v>641</v>
      </c>
      <c r="F35" s="30">
        <f>((E35/$C$8)/((D35/$C$7)/$G$10)*1.06)</f>
        <v>0.04462684224016404</v>
      </c>
      <c r="G35" s="30">
        <f>AVERAGE(F35:F37)</f>
        <v>0.0456834968692096</v>
      </c>
      <c r="H35" s="30">
        <f>STDEV(F35:F37)</f>
        <v>0.003320679331019331</v>
      </c>
      <c r="I35" s="29"/>
      <c r="J35" s="29"/>
    </row>
    <row r="36" ht="16" customHeight="1">
      <c r="A36" s="13">
        <v>71</v>
      </c>
      <c r="B36" s="14">
        <v>125</v>
      </c>
      <c r="C36" t="s" s="14">
        <v>33</v>
      </c>
      <c r="D36" s="7">
        <v>39336</v>
      </c>
      <c r="E36" s="7">
        <v>623</v>
      </c>
      <c r="F36" s="15">
        <f>((E36/$C$8)/((D36/$C$7)/$G$10)*1.06)</f>
        <v>0.043019721120602</v>
      </c>
      <c r="G36" s="15"/>
      <c r="H36" s="31">
        <f>(H35/G35)*100</f>
        <v>7.268881671922643</v>
      </c>
      <c r="I36" s="7"/>
      <c r="J36" s="7"/>
    </row>
    <row r="37" ht="16.5" customHeight="1">
      <c r="A37" s="32">
        <v>72</v>
      </c>
      <c r="B37" s="33">
        <v>125</v>
      </c>
      <c r="C37" t="s" s="33">
        <v>34</v>
      </c>
      <c r="D37" s="34">
        <v>39366</v>
      </c>
      <c r="E37" s="34">
        <v>716</v>
      </c>
      <c r="F37" s="35">
        <f>((E37/$C$8)/((D37/$C$7)/$G$10)*1.06)</f>
        <v>0.04940392724686278</v>
      </c>
      <c r="G37" s="35"/>
      <c r="H37" s="32"/>
      <c r="I37" s="34"/>
      <c r="J37" s="34"/>
    </row>
    <row r="38" ht="16.5" customHeight="1">
      <c r="A38" s="27"/>
      <c r="B38" s="27"/>
      <c r="C38" s="27"/>
      <c r="D38" s="30"/>
      <c r="E38" s="29"/>
      <c r="F38" s="27"/>
      <c r="G38" s="29"/>
      <c r="H38" s="29"/>
      <c r="I38" s="29"/>
      <c r="J38" s="29"/>
    </row>
    <row r="39" ht="16" customHeight="1">
      <c r="A39" s="13"/>
      <c r="B39" s="13"/>
      <c r="C39" s="13"/>
      <c r="D39" s="15"/>
      <c r="E39" s="15"/>
      <c r="F39" s="15"/>
      <c r="G39" s="3"/>
      <c r="H39" s="3"/>
      <c r="I39" s="3"/>
      <c r="J39" s="3"/>
    </row>
    <row r="40" ht="16" customHeight="1">
      <c r="A40" s="13"/>
      <c r="B40" s="13"/>
      <c r="C40" s="13"/>
      <c r="D40" s="15"/>
      <c r="E40" s="15"/>
      <c r="F40" s="31"/>
      <c r="G40" s="3"/>
      <c r="H40" s="3"/>
      <c r="I40" s="3"/>
      <c r="J40" s="3"/>
    </row>
    <row r="41" ht="16" customHeight="1">
      <c r="A41" s="13"/>
      <c r="B41" s="13"/>
      <c r="C41" s="13"/>
      <c r="D41" s="15"/>
      <c r="E41" s="15"/>
      <c r="F41" s="13"/>
      <c r="G41" s="3"/>
      <c r="H41" s="3"/>
      <c r="I41" s="3"/>
      <c r="J41" s="3"/>
    </row>
    <row r="42" ht="16" customHeight="1">
      <c r="A42" s="13"/>
      <c r="B42" s="8"/>
      <c r="C42" s="3"/>
      <c r="D42" s="3"/>
      <c r="E42" s="3"/>
      <c r="F42" s="3"/>
      <c r="G42" s="3"/>
      <c r="H42" s="3"/>
      <c r="I42" s="3"/>
      <c r="J42" s="3"/>
    </row>
    <row r="43" ht="16" customHeight="1">
      <c r="A43" s="13"/>
      <c r="B43" t="s" s="10">
        <v>35</v>
      </c>
      <c r="C43" s="3"/>
      <c r="D43" s="3"/>
      <c r="E43" s="3"/>
      <c r="F43" s="3"/>
      <c r="G43" s="3"/>
      <c r="H43" s="3"/>
      <c r="I43" s="3"/>
      <c r="J43" s="3"/>
    </row>
    <row r="44" ht="16" customHeight="1">
      <c r="A44" s="13"/>
      <c r="B44" t="s" s="7">
        <v>36</v>
      </c>
      <c r="C44" s="3"/>
      <c r="D44" s="3"/>
      <c r="E44" s="3"/>
      <c r="F44" s="3"/>
      <c r="G44" s="3"/>
      <c r="H44" s="3"/>
      <c r="I44" s="3"/>
      <c r="J44" s="3"/>
    </row>
    <row r="45" ht="17" customHeight="1">
      <c r="A45" s="13"/>
      <c r="B45" s="7">
        <v>0</v>
      </c>
      <c r="C45" s="15">
        <f>G20</f>
        <v>0.09544785980202712</v>
      </c>
      <c r="D45" s="15">
        <f>H20</f>
        <v>0.003926724577832047</v>
      </c>
      <c r="E45" s="37"/>
      <c r="F45" s="37"/>
      <c r="G45" s="3"/>
      <c r="H45" s="3"/>
      <c r="I45" s="3"/>
      <c r="J45" s="3"/>
    </row>
    <row r="46" ht="17" customHeight="1">
      <c r="A46" s="3"/>
      <c r="B46" s="7">
        <v>5</v>
      </c>
      <c r="C46" s="15">
        <f>G20</f>
        <v>0.09544785980202712</v>
      </c>
      <c r="D46" s="15">
        <f>H20</f>
        <v>0.003926724577832047</v>
      </c>
      <c r="E46" s="38">
        <f>(B46-B45)*((C45+C46)/2)</f>
        <v>0.4772392990101356</v>
      </c>
      <c r="F46" s="38">
        <f>(B45-B46)*(B45-B46)*D46*D46</f>
        <v>0.0003854791477537568</v>
      </c>
      <c r="G46" s="3"/>
      <c r="H46" s="3"/>
      <c r="I46" s="3"/>
      <c r="J46" s="3"/>
    </row>
    <row r="47" ht="17" customHeight="1">
      <c r="A47" s="3"/>
      <c r="B47" s="7">
        <v>25</v>
      </c>
      <c r="C47" s="15">
        <f>G23</f>
        <v>0.1148022278524722</v>
      </c>
      <c r="D47" s="15">
        <f>H23</f>
        <v>0.009952808211213691</v>
      </c>
      <c r="E47" s="38">
        <f>(B47-B46)*((C46+C47)/2)</f>
        <v>2.102500876544994</v>
      </c>
      <c r="F47" s="38">
        <f>(B46-B47)*(B46-B47)*D47*D47</f>
        <v>0.03962335651568107</v>
      </c>
      <c r="G47" s="3"/>
      <c r="H47" s="3"/>
      <c r="I47" s="3"/>
      <c r="J47" s="3"/>
    </row>
    <row r="48" ht="17" customHeight="1">
      <c r="A48" s="3"/>
      <c r="B48" s="7">
        <v>45</v>
      </c>
      <c r="C48" s="15">
        <f>G26</f>
        <v>0.1119222245906162</v>
      </c>
      <c r="D48" s="15">
        <f>H26</f>
        <v>0.008217338107267918</v>
      </c>
      <c r="E48" s="38">
        <f>(B48-B47)*((C47+C48)/2)</f>
        <v>2.267244524430885</v>
      </c>
      <c r="F48" s="38">
        <f>(B47-B48)*(B47-B48)*D48*D48</f>
        <v>0.02700985822766299</v>
      </c>
      <c r="G48" s="3"/>
      <c r="H48" s="3"/>
      <c r="I48" s="3"/>
      <c r="J48" s="3"/>
    </row>
    <row r="49" ht="17" customHeight="1">
      <c r="A49" s="3"/>
      <c r="B49" s="7">
        <v>75</v>
      </c>
      <c r="C49" s="15">
        <f>G29</f>
        <v>0.07083782960701274</v>
      </c>
      <c r="D49" s="15">
        <f>H29</f>
        <v>0.008242665538387746</v>
      </c>
      <c r="E49" s="38">
        <f>(B49-B48)*((C48+C49)/2)</f>
        <v>2.741400812964434</v>
      </c>
      <c r="F49" s="38">
        <f>(B48-B49)*(B48-B49)*D49*D49</f>
        <v>0.06114738165995245</v>
      </c>
      <c r="G49" s="3"/>
      <c r="H49" s="3"/>
      <c r="I49" s="3"/>
      <c r="J49" s="3"/>
    </row>
    <row r="50" ht="17" customHeight="1">
      <c r="A50" s="3"/>
      <c r="B50" s="7">
        <v>100</v>
      </c>
      <c r="C50" s="15">
        <f>G32</f>
        <v>0.04373950376219235</v>
      </c>
      <c r="D50" s="15">
        <f>H32</f>
        <v>0.005131127451435632</v>
      </c>
      <c r="E50" s="38">
        <f>(B50-B49)*((C49+C50)/2)</f>
        <v>1.432216667115064</v>
      </c>
      <c r="F50" s="38">
        <f>(B49-B50)*(B49-B50)*D50*D50</f>
        <v>0.0164552930767977</v>
      </c>
      <c r="G50" s="3"/>
      <c r="H50" s="3"/>
      <c r="I50" s="3"/>
      <c r="J50" s="3"/>
    </row>
    <row r="51" ht="17" customHeight="1">
      <c r="A51" s="3"/>
      <c r="B51" s="7">
        <v>125</v>
      </c>
      <c r="C51" s="15">
        <f>G35</f>
        <v>0.0456834968692096</v>
      </c>
      <c r="D51" s="15">
        <f>H35</f>
        <v>0.003320679331019331</v>
      </c>
      <c r="E51" s="38">
        <f>(B51-B50)*((C50+C51)/2)</f>
        <v>1.117787507892525</v>
      </c>
      <c r="F51" s="38">
        <f>(B50-B51)*(B50-B51)*D51*D51</f>
        <v>0.006891819512161871</v>
      </c>
      <c r="G51" s="3"/>
      <c r="H51" s="3"/>
      <c r="I51" s="3"/>
      <c r="J51" s="3"/>
    </row>
    <row r="52" ht="17" customHeight="1">
      <c r="A52" s="3"/>
      <c r="B52" s="7">
        <v>200</v>
      </c>
      <c r="C52" s="15">
        <v>0</v>
      </c>
      <c r="D52" s="15">
        <v>0</v>
      </c>
      <c r="E52" s="38">
        <f>(B52-B51)*((C51+C52)/2)</f>
        <v>1.71313113259536</v>
      </c>
      <c r="F52" s="38">
        <f>(B51-B52)*(B51-B52)*D52*D52</f>
        <v>0</v>
      </c>
      <c r="G52" s="3"/>
      <c r="H52" s="3"/>
      <c r="I52" s="3"/>
      <c r="J52" s="3"/>
    </row>
    <row r="53" ht="17" customHeight="1">
      <c r="A53" s="3"/>
      <c r="B53" s="3"/>
      <c r="C53" s="31"/>
      <c r="D53" s="31"/>
      <c r="E53" s="38"/>
      <c r="F53" s="38"/>
      <c r="G53" s="3"/>
      <c r="H53" s="3"/>
      <c r="I53" s="3"/>
      <c r="J53" s="3"/>
    </row>
    <row r="54" ht="17" customHeight="1">
      <c r="A54" s="3"/>
      <c r="B54" t="s" s="39">
        <v>37</v>
      </c>
      <c r="C54" t="s" s="40">
        <v>38</v>
      </c>
      <c r="D54" s="41"/>
      <c r="E54" s="37">
        <f>SUM(E45:E52)</f>
        <v>11.8515208205534</v>
      </c>
      <c r="F54" s="37">
        <f>SQRT(SUM(F45:F52))</f>
        <v>0.3892469500715579</v>
      </c>
      <c r="G54" s="3"/>
      <c r="H54" s="3"/>
      <c r="I54" s="3"/>
      <c r="J54" s="3"/>
    </row>
    <row r="55" ht="17" customHeight="1">
      <c r="A55" s="3"/>
      <c r="B55" t="s" s="39">
        <v>39</v>
      </c>
      <c r="C55" s="41"/>
      <c r="D55" s="41"/>
      <c r="E55" s="42">
        <f>SUM(E50:E52)</f>
        <v>4.263135307602949</v>
      </c>
      <c r="F55" s="42">
        <f>SQRT(SUM(F50:F52))</f>
        <v>0.152797619709731</v>
      </c>
      <c r="G55" s="3"/>
      <c r="H55" s="3"/>
      <c r="I55" s="3"/>
      <c r="J55" s="3"/>
    </row>
    <row r="56" ht="17" customHeight="1">
      <c r="A56" s="3"/>
      <c r="B56" t="s" s="39">
        <v>40</v>
      </c>
      <c r="C56" s="41"/>
      <c r="D56" s="41"/>
      <c r="E56" s="37">
        <f>SUM(E46:E49)</f>
        <v>7.588385512950449</v>
      </c>
      <c r="F56" s="37">
        <f>SQRT(SUM(F46:F49))</f>
        <v>0.3580028988025799</v>
      </c>
      <c r="G56" s="3"/>
      <c r="H56" s="3"/>
      <c r="I56" s="3"/>
      <c r="J56" s="3"/>
    </row>
    <row r="57" ht="17" customHeight="1">
      <c r="A57" s="3"/>
      <c r="B57" s="43"/>
      <c r="C57" s="41"/>
      <c r="D57" s="41"/>
      <c r="E57" s="37"/>
      <c r="F57" s="37"/>
      <c r="G57" s="3"/>
      <c r="H57" s="3"/>
      <c r="I57" s="3"/>
      <c r="J57" s="3"/>
    </row>
  </sheetData>
  <pageMargins left="0.75" right="0.75" top="1" bottom="1" header="0.5" footer="0.5"/>
  <pageSetup firstPageNumber="1" fitToHeight="1" fitToWidth="1" scale="8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xl/worksheets/sheet4.xml><?xml version="1.0" encoding="utf-8"?>
<worksheet xmlns:r="http://schemas.openxmlformats.org/officeDocument/2006/relationships" xmlns="http://schemas.openxmlformats.org/spreadsheetml/2006/main">
  <dimension ref="A1:J57"/>
  <sheetViews>
    <sheetView workbookViewId="0" showGridLines="0" defaultGridColor="1"/>
  </sheetViews>
  <sheetFormatPr defaultColWidth="6.625" defaultRowHeight="12" customHeight="1" outlineLevelRow="0" outlineLevelCol="0"/>
  <cols>
    <col min="1" max="1" width="6.625" style="46" customWidth="1"/>
    <col min="2" max="2" width="6.625" style="46" customWidth="1"/>
    <col min="3" max="3" width="7" style="46" customWidth="1"/>
    <col min="4" max="4" width="10.625" style="46" customWidth="1"/>
    <col min="5" max="5" width="8.25" style="46" customWidth="1"/>
    <col min="6" max="6" width="7" style="46" customWidth="1"/>
    <col min="7" max="7" width="7" style="46" customWidth="1"/>
    <col min="8" max="8" width="7" style="46" customWidth="1"/>
    <col min="9" max="9" width="7" style="46" customWidth="1"/>
    <col min="10" max="10" width="7" style="46" customWidth="1"/>
    <col min="11" max="256" width="6.625" style="46" customWidth="1"/>
  </cols>
  <sheetData>
    <row r="1" ht="21" customHeight="1">
      <c r="A1" t="s" s="2">
        <v>0</v>
      </c>
      <c r="B1" s="3"/>
      <c r="C1" s="3"/>
      <c r="D1" s="3"/>
      <c r="E1" s="4"/>
      <c r="F1" s="3"/>
      <c r="G1" s="3"/>
      <c r="H1" s="3"/>
      <c r="I1" s="3"/>
      <c r="J1" s="3"/>
    </row>
    <row r="2" ht="16" customHeight="1">
      <c r="A2" s="3"/>
      <c r="B2" s="3"/>
      <c r="C2" s="3"/>
      <c r="D2" s="3"/>
      <c r="E2" s="3"/>
      <c r="F2" s="5"/>
      <c r="G2" s="3"/>
      <c r="H2" s="3"/>
      <c r="I2" s="3"/>
      <c r="J2" s="3"/>
    </row>
    <row r="3" ht="19" customHeight="1">
      <c r="A3" t="s" s="6">
        <v>1</v>
      </c>
      <c r="B3" s="3"/>
      <c r="C3" s="3"/>
      <c r="D3" s="3"/>
      <c r="E3" s="3"/>
      <c r="F3" s="3"/>
      <c r="G3" s="3"/>
      <c r="H3" s="3"/>
      <c r="I3" s="3"/>
      <c r="J3" s="3"/>
    </row>
    <row r="4" ht="16" customHeight="1">
      <c r="A4" s="3"/>
      <c r="B4" s="3"/>
      <c r="C4" s="3"/>
      <c r="D4" s="3"/>
      <c r="E4" s="3"/>
      <c r="F4" t="s" s="7">
        <v>2</v>
      </c>
      <c r="G4" t="s" s="7">
        <v>3</v>
      </c>
      <c r="H4" s="3"/>
      <c r="I4" s="3"/>
      <c r="J4" s="3"/>
    </row>
    <row r="5" ht="16" customHeight="1">
      <c r="A5" s="3"/>
      <c r="B5" s="3"/>
      <c r="C5" s="3"/>
      <c r="D5" s="3"/>
      <c r="E5" s="3"/>
      <c r="F5" s="7">
        <v>5</v>
      </c>
      <c r="G5" s="7">
        <v>2010</v>
      </c>
      <c r="H5" s="3"/>
      <c r="I5" s="3"/>
      <c r="J5" s="3"/>
    </row>
    <row r="6" ht="16" customHeight="1">
      <c r="A6" s="8"/>
      <c r="B6" t="s" s="7">
        <v>4</v>
      </c>
      <c r="C6" s="3"/>
      <c r="D6" s="3"/>
      <c r="E6" s="3"/>
      <c r="F6" s="7">
        <v>25</v>
      </c>
      <c r="G6" s="7">
        <v>2011</v>
      </c>
      <c r="H6" s="3"/>
      <c r="I6" s="3"/>
      <c r="J6" s="3"/>
    </row>
    <row r="7" ht="16" customHeight="1">
      <c r="A7" s="3"/>
      <c r="B7" t="s" s="7">
        <v>5</v>
      </c>
      <c r="C7" s="7">
        <v>0.25</v>
      </c>
      <c r="D7" s="3"/>
      <c r="E7" s="3"/>
      <c r="F7" s="7">
        <v>45</v>
      </c>
      <c r="G7" s="7">
        <v>2016</v>
      </c>
      <c r="H7" s="3"/>
      <c r="I7" s="3"/>
      <c r="J7" s="3"/>
    </row>
    <row r="8" ht="16" customHeight="1">
      <c r="A8" s="3"/>
      <c r="B8" t="s" s="7">
        <v>6</v>
      </c>
      <c r="C8" s="7">
        <v>200</v>
      </c>
      <c r="D8" s="3"/>
      <c r="E8" s="3"/>
      <c r="F8" s="7">
        <v>75</v>
      </c>
      <c r="G8" s="7">
        <v>2024</v>
      </c>
      <c r="H8" s="3"/>
      <c r="I8" s="3"/>
      <c r="J8" s="3"/>
    </row>
    <row r="9" ht="16" customHeight="1">
      <c r="A9" s="3"/>
      <c r="B9" s="3"/>
      <c r="C9" s="3"/>
      <c r="D9" s="3"/>
      <c r="E9" s="3"/>
      <c r="F9" s="7">
        <v>100</v>
      </c>
      <c r="G9" s="7">
        <v>2034</v>
      </c>
      <c r="H9" s="3"/>
      <c r="I9" s="3"/>
      <c r="J9" s="3"/>
    </row>
    <row r="10" ht="16" customHeight="1">
      <c r="A10" s="3"/>
      <c r="B10" s="3"/>
      <c r="C10" s="3"/>
      <c r="D10" s="3"/>
      <c r="E10" s="3"/>
      <c r="F10" s="7">
        <v>125</v>
      </c>
      <c r="G10" s="7">
        <v>2050</v>
      </c>
      <c r="H10" s="3"/>
      <c r="I10" s="3"/>
      <c r="J10" s="3"/>
    </row>
    <row r="11" ht="15.6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ht="15.6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ht="15.6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ht="15.6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ht="16" customHeight="1">
      <c r="A15" s="3"/>
      <c r="B15" s="8"/>
      <c r="C15" s="3"/>
      <c r="D15" s="9"/>
      <c r="E15" s="3"/>
      <c r="F15" s="3"/>
      <c r="G15" s="3"/>
      <c r="H15" s="3"/>
      <c r="I15" s="3"/>
      <c r="J15" s="3"/>
    </row>
    <row r="16" ht="15.6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ht="16" customHeight="1">
      <c r="A17" t="s" s="10">
        <v>7</v>
      </c>
      <c r="B17" t="s" s="11">
        <v>2</v>
      </c>
      <c r="C17" t="s" s="11">
        <v>8</v>
      </c>
      <c r="D17" t="s" s="11">
        <v>9</v>
      </c>
      <c r="E17" t="s" s="11">
        <v>10</v>
      </c>
      <c r="F17" t="s" s="11">
        <v>11</v>
      </c>
      <c r="G17" t="s" s="11">
        <v>12</v>
      </c>
      <c r="H17" t="s" s="11">
        <v>13</v>
      </c>
      <c r="I17" s="3"/>
      <c r="J17" s="3"/>
    </row>
    <row r="18" ht="16" customHeight="1">
      <c r="A18" s="3"/>
      <c r="B18" s="12"/>
      <c r="C18" s="12"/>
      <c r="D18" t="s" s="11">
        <v>14</v>
      </c>
      <c r="E18" t="s" s="11">
        <v>14</v>
      </c>
      <c r="F18" t="s" s="11">
        <v>15</v>
      </c>
      <c r="G18" t="s" s="11">
        <v>15</v>
      </c>
      <c r="H18" s="12"/>
      <c r="I18" s="3"/>
      <c r="J18" s="3"/>
    </row>
    <row r="19" ht="16" customHeight="1">
      <c r="A19" s="13"/>
      <c r="B19" t="s" s="11">
        <v>16</v>
      </c>
      <c r="C19" s="13"/>
      <c r="D19" s="13"/>
      <c r="E19" s="13"/>
      <c r="F19" s="13"/>
      <c r="G19" s="13"/>
      <c r="H19" s="13"/>
      <c r="I19" s="3"/>
      <c r="J19" s="3"/>
    </row>
    <row r="20" ht="16" customHeight="1">
      <c r="A20" s="13">
        <v>73</v>
      </c>
      <c r="B20" s="14">
        <v>5</v>
      </c>
      <c r="C20" t="s" s="14">
        <v>17</v>
      </c>
      <c r="D20" s="7">
        <v>45869</v>
      </c>
      <c r="E20" s="7">
        <v>1777</v>
      </c>
      <c r="F20" s="15">
        <f>((E20/$C$8)/((D20/$C$7)/$G$5)*1.06)</f>
        <v>0.1031763336894199</v>
      </c>
      <c r="G20" s="15">
        <f>AVERAGE(F20:F22)</f>
        <v>0.09659691689883078</v>
      </c>
      <c r="H20" s="15">
        <f>STDEV(F20:F22)</f>
        <v>0.005726149842712785</v>
      </c>
      <c r="I20" s="3"/>
      <c r="J20" s="3"/>
    </row>
    <row r="21" ht="16" customHeight="1">
      <c r="A21" s="16">
        <v>74</v>
      </c>
      <c r="B21" s="17">
        <v>5</v>
      </c>
      <c r="C21" t="s" s="17">
        <v>18</v>
      </c>
      <c r="D21" s="18">
        <v>46867</v>
      </c>
      <c r="E21" s="18">
        <v>1632</v>
      </c>
      <c r="F21" s="19">
        <f>((E21/$C$8)/((D21/$C$7)/$G$5)*1.06)</f>
        <v>0.09273953954808288</v>
      </c>
      <c r="G21" s="19"/>
      <c r="H21" s="20">
        <f>(H20/G20)*100</f>
        <v>5.927880543754803</v>
      </c>
      <c r="I21" s="18"/>
      <c r="J21" s="18"/>
    </row>
    <row r="22" ht="16.5" customHeight="1">
      <c r="A22" s="21">
        <v>75</v>
      </c>
      <c r="B22" s="22">
        <v>5</v>
      </c>
      <c r="C22" t="s" s="22">
        <v>19</v>
      </c>
      <c r="D22" s="23">
        <v>45903</v>
      </c>
      <c r="E22" s="23">
        <v>1618</v>
      </c>
      <c r="F22" s="24">
        <f>((E22/$C$8)/((D22/$C$7)/$G$5)*1.06)</f>
        <v>0.09387487745898961</v>
      </c>
      <c r="G22" s="24"/>
      <c r="H22" s="25"/>
      <c r="I22" s="23"/>
      <c r="J22" s="26"/>
    </row>
    <row r="23" ht="16.5" customHeight="1">
      <c r="A23" s="27">
        <v>76</v>
      </c>
      <c r="B23" s="28">
        <v>25</v>
      </c>
      <c r="C23" t="s" s="28">
        <v>20</v>
      </c>
      <c r="D23" s="29">
        <v>46386</v>
      </c>
      <c r="E23" s="29">
        <v>2311</v>
      </c>
      <c r="F23" s="30">
        <f>((E23/$C$8)/((D23/$C$7)/$G$6)*1.06)</f>
        <v>0.132751968805243</v>
      </c>
      <c r="G23" s="30">
        <f>AVERAGE(F23:F25)</f>
        <v>0.1361731403932934</v>
      </c>
      <c r="H23" s="30">
        <f>STDEV(F23:F25)</f>
        <v>0.004028537306480307</v>
      </c>
      <c r="I23" s="29"/>
      <c r="J23" s="29"/>
    </row>
    <row r="24" ht="16" customHeight="1">
      <c r="A24" s="13">
        <v>77</v>
      </c>
      <c r="B24" s="14">
        <v>25</v>
      </c>
      <c r="C24" t="s" s="14">
        <v>21</v>
      </c>
      <c r="D24" s="7">
        <v>41784</v>
      </c>
      <c r="E24" s="7">
        <v>2205</v>
      </c>
      <c r="F24" s="15">
        <f>((E24/$C$8)/((D24/$C$7)/$G$6)*1.06)</f>
        <v>0.1406133418294084</v>
      </c>
      <c r="G24" s="15"/>
      <c r="H24" s="31">
        <f>(H23/G23)*100</f>
        <v>2.958393479687066</v>
      </c>
      <c r="I24" s="7"/>
      <c r="J24" s="7"/>
    </row>
    <row r="25" ht="16.5" customHeight="1">
      <c r="A25" s="32">
        <v>78</v>
      </c>
      <c r="B25" s="33">
        <v>25</v>
      </c>
      <c r="C25" t="s" s="33">
        <v>22</v>
      </c>
      <c r="D25" s="34">
        <v>38681</v>
      </c>
      <c r="E25" s="34">
        <v>1962</v>
      </c>
      <c r="F25" s="35">
        <f>((E25/$C$8)/((D25/$C$7)/$G$6)*1.06)</f>
        <v>0.1351541105452289</v>
      </c>
      <c r="G25" s="35"/>
      <c r="H25" s="32"/>
      <c r="I25" s="34"/>
      <c r="J25" s="34"/>
    </row>
    <row r="26" ht="16.5" customHeight="1">
      <c r="A26" s="27">
        <v>79</v>
      </c>
      <c r="B26" s="28">
        <v>45</v>
      </c>
      <c r="C26" t="s" s="28">
        <v>23</v>
      </c>
      <c r="D26" s="29">
        <v>38136</v>
      </c>
      <c r="E26" s="29">
        <v>1218</v>
      </c>
      <c r="F26" s="30">
        <f>((E26/$C$8)/((D26/$C$7)/$G$7)*1.06)</f>
        <v>0.08531365638766519</v>
      </c>
      <c r="G26" s="30">
        <f>AVERAGE(F26:F28)</f>
        <v>0.1487980324192918</v>
      </c>
      <c r="H26" s="30">
        <f>STDEV(F26:F28)</f>
        <v>0.05498741278095912</v>
      </c>
      <c r="I26" s="29"/>
      <c r="J26" s="29"/>
    </row>
    <row r="27" ht="16" customHeight="1">
      <c r="A27" s="13">
        <v>80</v>
      </c>
      <c r="B27" s="14">
        <v>45</v>
      </c>
      <c r="C27" t="s" s="14">
        <v>24</v>
      </c>
      <c r="D27" s="7">
        <v>39031</v>
      </c>
      <c r="E27" s="7">
        <v>2652</v>
      </c>
      <c r="F27" s="15">
        <f>((E27/$C$8)/((D27/$C$7)/$G$7)*1.06)</f>
        <v>0.1814973328892419</v>
      </c>
      <c r="G27" s="15"/>
      <c r="H27" s="31">
        <f>(H26/G26)*100</f>
        <v>36.95439508636269</v>
      </c>
      <c r="I27" s="7"/>
      <c r="J27" s="7"/>
    </row>
    <row r="28" ht="16.5" customHeight="1">
      <c r="A28" s="32">
        <v>81</v>
      </c>
      <c r="B28" s="33">
        <v>45</v>
      </c>
      <c r="C28" t="s" s="33">
        <v>25</v>
      </c>
      <c r="D28" s="34">
        <v>37201</v>
      </c>
      <c r="E28" s="34">
        <v>2501</v>
      </c>
      <c r="F28" s="35">
        <f>((E28/$C$8)/((D28/$C$7)/$G$7)*1.06)</f>
        <v>0.1795831079809683</v>
      </c>
      <c r="G28" s="35"/>
      <c r="H28" s="32"/>
      <c r="I28" s="34"/>
      <c r="J28" s="34"/>
    </row>
    <row r="29" ht="16.5" customHeight="1">
      <c r="A29" s="27">
        <v>82</v>
      </c>
      <c r="B29" s="28">
        <v>75</v>
      </c>
      <c r="C29" t="s" s="28">
        <v>26</v>
      </c>
      <c r="D29" s="29">
        <v>66753</v>
      </c>
      <c r="E29" s="29">
        <v>3379</v>
      </c>
      <c r="F29" s="30">
        <f>((E29/$C$8)/((D29/$C$7)/$G$8)*1.06)</f>
        <v>0.1357512351504801</v>
      </c>
      <c r="G29" s="30">
        <f>AVERAGE(F29:F31)</f>
        <v>0.08713810323773614</v>
      </c>
      <c r="H29" s="30">
        <f>STDEV(F29:F31)</f>
        <v>0.07411943530179091</v>
      </c>
      <c r="I29" s="29"/>
      <c r="J29" s="29"/>
    </row>
    <row r="30" ht="16" customHeight="1">
      <c r="A30" s="13">
        <v>83</v>
      </c>
      <c r="B30" s="14">
        <v>75</v>
      </c>
      <c r="C30" t="s" s="14">
        <v>27</v>
      </c>
      <c r="D30" s="7">
        <v>38712</v>
      </c>
      <c r="E30" s="7">
        <v>1800</v>
      </c>
      <c r="F30" s="15">
        <f>((E30/$C$8)/((D30/$C$7)/$G$5)*1.06)</f>
        <v>0.1238336949783013</v>
      </c>
      <c r="G30" s="15"/>
      <c r="H30" s="31">
        <f>(H29/G29)*100</f>
        <v>85.05972995484328</v>
      </c>
      <c r="I30" s="7"/>
      <c r="J30" s="7"/>
    </row>
    <row r="31" ht="16.5" customHeight="1">
      <c r="A31" s="32">
        <v>84</v>
      </c>
      <c r="B31" s="33">
        <v>75</v>
      </c>
      <c r="C31" t="s" s="33">
        <v>28</v>
      </c>
      <c r="D31" s="34">
        <v>40763</v>
      </c>
      <c r="E31" s="34">
        <v>28</v>
      </c>
      <c r="F31" s="35">
        <f>((E31/$C$8)/((D31/$C$7)/$G$5)*1.06)</f>
        <v>0.001829379584427054</v>
      </c>
      <c r="G31" s="35"/>
      <c r="H31" s="32"/>
      <c r="I31" s="34"/>
      <c r="J31" s="36"/>
    </row>
    <row r="32" ht="16.5" customHeight="1">
      <c r="A32" s="27">
        <v>85</v>
      </c>
      <c r="B32" s="28">
        <v>100</v>
      </c>
      <c r="C32" t="s" s="28">
        <v>29</v>
      </c>
      <c r="D32" s="29">
        <v>37922</v>
      </c>
      <c r="E32" s="29">
        <v>1423</v>
      </c>
      <c r="F32" s="30">
        <f>((E32/$C$8)/((D32/$C$7)/$G$9)*1.06)</f>
        <v>0.1011301131269448</v>
      </c>
      <c r="G32" s="30">
        <f>AVERAGE(F32:F34)</f>
        <v>0.08645995003915964</v>
      </c>
      <c r="H32" s="30">
        <f>STDEV(F32:F34)</f>
        <v>0.03894877924818624</v>
      </c>
      <c r="I32" s="29"/>
      <c r="J32" s="29"/>
    </row>
    <row r="33" ht="16" customHeight="1">
      <c r="A33" s="13">
        <v>86</v>
      </c>
      <c r="B33" s="14">
        <v>100</v>
      </c>
      <c r="C33" t="s" s="14">
        <v>30</v>
      </c>
      <c r="D33" s="7">
        <v>41407</v>
      </c>
      <c r="E33" s="7">
        <v>650</v>
      </c>
      <c r="F33" s="15">
        <f>((E33/$C$8)/((D33/$C$7)/$G$9)*1.06)</f>
        <v>0.04230643369478591</v>
      </c>
      <c r="G33" s="15"/>
      <c r="H33" s="31">
        <f>(H32/G32)*100</f>
        <v>45.04834808549562</v>
      </c>
      <c r="I33" s="7"/>
      <c r="J33" s="7"/>
    </row>
    <row r="34" ht="16.5" customHeight="1">
      <c r="A34" s="32">
        <v>87</v>
      </c>
      <c r="B34" s="33">
        <v>100</v>
      </c>
      <c r="C34" t="s" s="33">
        <v>31</v>
      </c>
      <c r="D34" s="34">
        <v>43723</v>
      </c>
      <c r="E34" s="34">
        <v>1881</v>
      </c>
      <c r="F34" s="35">
        <f>((E34/$C$8)/((D34/$C$7)/$G$9)*1.06)</f>
        <v>0.1159433032957482</v>
      </c>
      <c r="G34" s="35"/>
      <c r="H34" s="32"/>
      <c r="I34" s="34"/>
      <c r="J34" s="36"/>
    </row>
    <row r="35" ht="16.5" customHeight="1">
      <c r="A35" s="27">
        <v>88</v>
      </c>
      <c r="B35" s="28">
        <v>125</v>
      </c>
      <c r="C35" t="s" s="28">
        <v>32</v>
      </c>
      <c r="D35" s="29">
        <v>39015</v>
      </c>
      <c r="E35" s="29">
        <v>1026</v>
      </c>
      <c r="F35" s="30">
        <f>((E35/$C$8)/((D35/$C$7)/$G$10)*1.06)</f>
        <v>0.07143079584775087</v>
      </c>
      <c r="G35" s="30">
        <f>AVERAGE(F35:F37)</f>
        <v>0.06163396217575239</v>
      </c>
      <c r="H35" s="30">
        <f>STDEV(F35:F37)</f>
        <v>0.01347634263463537</v>
      </c>
      <c r="I35" s="29"/>
      <c r="J35" s="29"/>
    </row>
    <row r="36" ht="16" customHeight="1">
      <c r="A36" s="13">
        <v>89</v>
      </c>
      <c r="B36" s="14">
        <v>125</v>
      </c>
      <c r="C36" t="s" s="14">
        <v>33</v>
      </c>
      <c r="D36" s="7">
        <v>39336</v>
      </c>
      <c r="E36" s="7">
        <v>670</v>
      </c>
      <c r="F36" s="15">
        <f>((E36/$C$8)/((D36/$C$7)/$G$10)*1.06)</f>
        <v>0.04626518964815945</v>
      </c>
      <c r="G36" s="15"/>
      <c r="H36" s="31">
        <f>(H35/G35)*100</f>
        <v>21.8651246145865</v>
      </c>
      <c r="I36" s="7"/>
      <c r="J36" s="7"/>
    </row>
    <row r="37" ht="16.5" customHeight="1">
      <c r="A37" s="32">
        <v>90</v>
      </c>
      <c r="B37" s="33">
        <v>125</v>
      </c>
      <c r="C37" t="s" s="33">
        <v>34</v>
      </c>
      <c r="D37" s="34">
        <v>39366</v>
      </c>
      <c r="E37" s="34">
        <v>974</v>
      </c>
      <c r="F37" s="35">
        <f>((E37/$C$8)/((D37/$C$7)/$G$10)*1.06)</f>
        <v>0.06720590103134684</v>
      </c>
      <c r="G37" s="35"/>
      <c r="H37" s="32"/>
      <c r="I37" s="34"/>
      <c r="J37" s="34"/>
    </row>
    <row r="38" ht="16.5" customHeight="1">
      <c r="A38" s="27"/>
      <c r="B38" s="27"/>
      <c r="C38" s="27"/>
      <c r="D38" s="30"/>
      <c r="E38" s="29"/>
      <c r="F38" s="27"/>
      <c r="G38" s="29"/>
      <c r="H38" s="29"/>
      <c r="I38" s="29"/>
      <c r="J38" s="29"/>
    </row>
    <row r="39" ht="16" customHeight="1">
      <c r="A39" s="13"/>
      <c r="B39" s="13"/>
      <c r="C39" s="13"/>
      <c r="D39" s="15"/>
      <c r="E39" s="15"/>
      <c r="F39" s="15"/>
      <c r="G39" s="3"/>
      <c r="H39" s="3"/>
      <c r="I39" s="3"/>
      <c r="J39" s="3"/>
    </row>
    <row r="40" ht="16" customHeight="1">
      <c r="A40" s="13"/>
      <c r="B40" s="13"/>
      <c r="C40" s="13"/>
      <c r="D40" s="15"/>
      <c r="E40" s="15"/>
      <c r="F40" s="31"/>
      <c r="G40" s="3"/>
      <c r="H40" s="3"/>
      <c r="I40" s="3"/>
      <c r="J40" s="3"/>
    </row>
    <row r="41" ht="16" customHeight="1">
      <c r="A41" s="13"/>
      <c r="B41" s="13"/>
      <c r="C41" s="13"/>
      <c r="D41" s="15"/>
      <c r="E41" s="15"/>
      <c r="F41" s="13"/>
      <c r="G41" s="3"/>
      <c r="H41" s="3"/>
      <c r="I41" s="3"/>
      <c r="J41" s="3"/>
    </row>
    <row r="42" ht="16" customHeight="1">
      <c r="A42" s="13"/>
      <c r="B42" s="8"/>
      <c r="C42" s="3"/>
      <c r="D42" s="3"/>
      <c r="E42" s="3"/>
      <c r="F42" s="3"/>
      <c r="G42" s="3"/>
      <c r="H42" s="3"/>
      <c r="I42" s="3"/>
      <c r="J42" s="3"/>
    </row>
    <row r="43" ht="16" customHeight="1">
      <c r="A43" s="13"/>
      <c r="B43" t="s" s="10">
        <v>35</v>
      </c>
      <c r="C43" s="3"/>
      <c r="D43" s="3"/>
      <c r="E43" s="3"/>
      <c r="F43" s="3"/>
      <c r="G43" s="3"/>
      <c r="H43" s="3"/>
      <c r="I43" s="3"/>
      <c r="J43" s="3"/>
    </row>
    <row r="44" ht="16" customHeight="1">
      <c r="A44" s="13"/>
      <c r="B44" t="s" s="7">
        <v>36</v>
      </c>
      <c r="C44" s="3"/>
      <c r="D44" s="3"/>
      <c r="E44" s="3"/>
      <c r="F44" s="3"/>
      <c r="G44" s="3"/>
      <c r="H44" s="3"/>
      <c r="I44" s="3"/>
      <c r="J44" s="3"/>
    </row>
    <row r="45" ht="17" customHeight="1">
      <c r="A45" s="13"/>
      <c r="B45" s="7">
        <v>0</v>
      </c>
      <c r="C45" s="15">
        <f>G20</f>
        <v>0.09659691689883078</v>
      </c>
      <c r="D45" s="15">
        <f>H20</f>
        <v>0.005726149842712785</v>
      </c>
      <c r="E45" s="37"/>
      <c r="F45" s="37"/>
      <c r="G45" s="3"/>
      <c r="H45" s="3"/>
      <c r="I45" s="3"/>
      <c r="J45" s="3"/>
    </row>
    <row r="46" ht="17" customHeight="1">
      <c r="A46" s="3"/>
      <c r="B46" s="7">
        <v>5</v>
      </c>
      <c r="C46" s="15">
        <f>G20</f>
        <v>0.09659691689883078</v>
      </c>
      <c r="D46" s="15">
        <f>H20</f>
        <v>0.005726149842712785</v>
      </c>
      <c r="E46" s="38">
        <f>(B46-B45)*((C45+C46)/2)</f>
        <v>0.4829845844941539</v>
      </c>
      <c r="F46" s="38">
        <f>(B45-B46)*(B45-B46)*D46*D46</f>
        <v>0.0008197198005299911</v>
      </c>
      <c r="G46" s="3"/>
      <c r="H46" s="3"/>
      <c r="I46" s="3"/>
      <c r="J46" s="3"/>
    </row>
    <row r="47" ht="17" customHeight="1">
      <c r="A47" s="3"/>
      <c r="B47" s="7">
        <v>25</v>
      </c>
      <c r="C47" s="15">
        <f>G23</f>
        <v>0.1361731403932934</v>
      </c>
      <c r="D47" s="15">
        <f>H23</f>
        <v>0.004028537306480307</v>
      </c>
      <c r="E47" s="38">
        <f>(B47-B46)*((C46+C47)/2)</f>
        <v>2.327700572921242</v>
      </c>
      <c r="F47" s="38">
        <f>(B46-B47)*(B46-B47)*D47*D47</f>
        <v>0.006491645131881442</v>
      </c>
      <c r="G47" s="3"/>
      <c r="H47" s="3"/>
      <c r="I47" s="3"/>
      <c r="J47" s="3"/>
    </row>
    <row r="48" ht="17" customHeight="1">
      <c r="A48" s="3"/>
      <c r="B48" s="7">
        <v>45</v>
      </c>
      <c r="C48" s="15">
        <f>G26</f>
        <v>0.1487980324192918</v>
      </c>
      <c r="D48" s="15">
        <f>H26</f>
        <v>0.05498741278095912</v>
      </c>
      <c r="E48" s="38">
        <f>(B48-B47)*((C47+C48)/2)</f>
        <v>2.849711728125852</v>
      </c>
      <c r="F48" s="38">
        <f>(B47-B48)*(B47-B48)*D48*D48</f>
        <v>1.209446225737435</v>
      </c>
      <c r="G48" s="3"/>
      <c r="H48" s="3"/>
      <c r="I48" s="3"/>
      <c r="J48" s="3"/>
    </row>
    <row r="49" ht="17" customHeight="1">
      <c r="A49" s="3"/>
      <c r="B49" s="7">
        <v>75</v>
      </c>
      <c r="C49" s="15">
        <f>G29</f>
        <v>0.08713810323773614</v>
      </c>
      <c r="D49" s="15">
        <f>H29</f>
        <v>0.07411943530179091</v>
      </c>
      <c r="E49" s="38">
        <f>(B49-B48)*((C48+C49)/2)</f>
        <v>3.539042034855419</v>
      </c>
      <c r="F49" s="38">
        <f>(B48-B49)*(B48-B49)*D49*D49</f>
        <v>4.944321620510731</v>
      </c>
      <c r="G49" s="3"/>
      <c r="H49" s="3"/>
      <c r="I49" s="3"/>
      <c r="J49" s="3"/>
    </row>
    <row r="50" ht="17" customHeight="1">
      <c r="A50" s="3"/>
      <c r="B50" s="7">
        <v>100</v>
      </c>
      <c r="C50" s="15">
        <f>G32</f>
        <v>0.08645995003915964</v>
      </c>
      <c r="D50" s="15">
        <f>H32</f>
        <v>0.03894877924818624</v>
      </c>
      <c r="E50" s="38">
        <f>(B50-B49)*((C49+C50)/2)</f>
        <v>2.169975665961197</v>
      </c>
      <c r="F50" s="38">
        <f>(B49-B50)*(B49-B50)*D50*D50</f>
        <v>0.9481296280774643</v>
      </c>
      <c r="G50" s="3"/>
      <c r="H50" s="3"/>
      <c r="I50" s="3"/>
      <c r="J50" s="3"/>
    </row>
    <row r="51" ht="17" customHeight="1">
      <c r="A51" s="3"/>
      <c r="B51" s="7">
        <v>125</v>
      </c>
      <c r="C51" s="15">
        <f>G35</f>
        <v>0.06163396217575239</v>
      </c>
      <c r="D51" s="15">
        <f>H35</f>
        <v>0.01347634263463537</v>
      </c>
      <c r="E51" s="38">
        <f>(B51-B50)*((C50+C51)/2)</f>
        <v>1.8511739026864</v>
      </c>
      <c r="F51" s="38">
        <f>(B50-B51)*(B50-B51)*D51*D51</f>
        <v>0.1135073817538068</v>
      </c>
      <c r="G51" s="3"/>
      <c r="H51" s="3"/>
      <c r="I51" s="3"/>
      <c r="J51" s="3"/>
    </row>
    <row r="52" ht="17" customHeight="1">
      <c r="A52" s="3"/>
      <c r="B52" s="7">
        <v>200</v>
      </c>
      <c r="C52" s="15">
        <v>0</v>
      </c>
      <c r="D52" s="15">
        <v>0</v>
      </c>
      <c r="E52" s="38">
        <f>(B52-B51)*((C51+C52)/2)</f>
        <v>2.311273581590715</v>
      </c>
      <c r="F52" s="38">
        <f>(B51-B52)*(B51-B52)*D52*D52</f>
        <v>0</v>
      </c>
      <c r="G52" s="3"/>
      <c r="H52" s="3"/>
      <c r="I52" s="3"/>
      <c r="J52" s="3"/>
    </row>
    <row r="53" ht="17" customHeight="1">
      <c r="A53" s="3"/>
      <c r="B53" s="3"/>
      <c r="C53" s="31"/>
      <c r="D53" s="31"/>
      <c r="E53" s="38"/>
      <c r="F53" s="38"/>
      <c r="G53" s="3"/>
      <c r="H53" s="3"/>
      <c r="I53" s="3"/>
      <c r="J53" s="3"/>
    </row>
    <row r="54" ht="17" customHeight="1">
      <c r="A54" s="3"/>
      <c r="B54" t="s" s="39">
        <v>37</v>
      </c>
      <c r="C54" t="s" s="40">
        <v>38</v>
      </c>
      <c r="D54" s="41"/>
      <c r="E54" s="37">
        <f>SUM(E45:E52)</f>
        <v>15.53186207063498</v>
      </c>
      <c r="F54" s="37">
        <f>SQRT(SUM(F45:F52))</f>
        <v>2.687511157374393</v>
      </c>
      <c r="G54" s="3"/>
      <c r="H54" s="3"/>
      <c r="I54" s="3"/>
      <c r="J54" s="3"/>
    </row>
    <row r="55" ht="17" customHeight="1">
      <c r="A55" s="3"/>
      <c r="B55" t="s" s="39">
        <v>39</v>
      </c>
      <c r="C55" s="41"/>
      <c r="D55" s="41"/>
      <c r="E55" s="42">
        <f>SUM(E50:E52)</f>
        <v>6.332423150238313</v>
      </c>
      <c r="F55" s="42">
        <f>SQRT(SUM(F50:F52))</f>
        <v>1.030357709648096</v>
      </c>
      <c r="G55" s="3"/>
      <c r="H55" s="3"/>
      <c r="I55" s="3"/>
      <c r="J55" s="3"/>
    </row>
    <row r="56" ht="17" customHeight="1">
      <c r="A56" s="3"/>
      <c r="B56" t="s" s="39">
        <v>40</v>
      </c>
      <c r="C56" s="41"/>
      <c r="D56" s="41"/>
      <c r="E56" s="37">
        <f>SUM(E46:E49)</f>
        <v>9.199438920396666</v>
      </c>
      <c r="F56" s="37">
        <f>SQRT(SUM(F46:F49))</f>
        <v>2.482152132964573</v>
      </c>
      <c r="G56" s="3"/>
      <c r="H56" s="3"/>
      <c r="I56" s="3"/>
      <c r="J56" s="3"/>
    </row>
    <row r="57" ht="17" customHeight="1">
      <c r="A57" s="3"/>
      <c r="B57" s="43"/>
      <c r="C57" s="41"/>
      <c r="D57" s="41"/>
      <c r="E57" s="37"/>
      <c r="F57" s="37"/>
      <c r="G57" s="3"/>
      <c r="H57" s="3"/>
      <c r="I57" s="3"/>
      <c r="J57" s="3"/>
    </row>
  </sheetData>
  <pageMargins left="0.75" right="0.75" top="1" bottom="1" header="0.5" footer="0.5"/>
  <pageSetup firstPageNumber="1" fitToHeight="1" fitToWidth="1" scale="80" useFirstPageNumber="0" orientation="landscape" pageOrder="downThenOver"/>
  <headerFooter>
    <oddFooter>&amp;L&amp;"Helvetica,Regular"&amp;12&amp;K000000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