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240" windowWidth="25360" windowHeight="14000" tabRatio="500" activeTab="2"/>
  </bookViews>
  <sheets>
    <sheet name="Group 2_PvE" sheetId="1" r:id="rId1"/>
    <sheet name="Group 4_PvE" sheetId="2" r:id="rId2"/>
    <sheet name="Group 5_Pv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2" l="1"/>
  <c r="O6" i="3"/>
  <c r="N6" i="3"/>
  <c r="J7" i="3"/>
  <c r="K7" i="3"/>
  <c r="L7" i="3"/>
  <c r="M7" i="3"/>
  <c r="N7" i="3"/>
  <c r="O7" i="3"/>
  <c r="P7" i="3"/>
  <c r="Q7" i="3"/>
  <c r="R7" i="3"/>
  <c r="J8" i="3"/>
  <c r="K8" i="3"/>
  <c r="L8" i="3"/>
  <c r="M8" i="3"/>
  <c r="N8" i="3"/>
  <c r="O8" i="3"/>
  <c r="P8" i="3"/>
  <c r="Q8" i="3"/>
  <c r="R8" i="3"/>
  <c r="J9" i="3"/>
  <c r="K9" i="3"/>
  <c r="L9" i="3"/>
  <c r="M9" i="3"/>
  <c r="N9" i="3"/>
  <c r="O9" i="3"/>
  <c r="P9" i="3"/>
  <c r="Q9" i="3"/>
  <c r="R9" i="3"/>
  <c r="J10" i="3"/>
  <c r="K10" i="3"/>
  <c r="L10" i="3"/>
  <c r="M10" i="3"/>
  <c r="N10" i="3"/>
  <c r="O10" i="3"/>
  <c r="P10" i="3"/>
  <c r="Q10" i="3"/>
  <c r="R10" i="3"/>
  <c r="J11" i="3"/>
  <c r="K11" i="3"/>
  <c r="L11" i="3"/>
  <c r="M11" i="3"/>
  <c r="N11" i="3"/>
  <c r="O11" i="3"/>
  <c r="P11" i="3"/>
  <c r="Q11" i="3"/>
  <c r="R11" i="3"/>
  <c r="J12" i="3"/>
  <c r="K12" i="3"/>
  <c r="L12" i="3"/>
  <c r="M12" i="3"/>
  <c r="N12" i="3"/>
  <c r="O12" i="3"/>
  <c r="P12" i="3"/>
  <c r="Q12" i="3"/>
  <c r="R12" i="3"/>
  <c r="J13" i="3"/>
  <c r="K13" i="3"/>
  <c r="L13" i="3"/>
  <c r="M13" i="3"/>
  <c r="N13" i="3"/>
  <c r="O13" i="3"/>
  <c r="P13" i="3"/>
  <c r="Q13" i="3"/>
  <c r="R13" i="3"/>
  <c r="J14" i="3"/>
  <c r="K14" i="3"/>
  <c r="L14" i="3"/>
  <c r="M14" i="3"/>
  <c r="N14" i="3"/>
  <c r="O14" i="3"/>
  <c r="P14" i="3"/>
  <c r="Q14" i="3"/>
  <c r="R14" i="3"/>
  <c r="J15" i="3"/>
  <c r="K15" i="3"/>
  <c r="L15" i="3"/>
  <c r="M15" i="3"/>
  <c r="N15" i="3"/>
  <c r="O15" i="3"/>
  <c r="P15" i="3"/>
  <c r="Q15" i="3"/>
  <c r="R15" i="3"/>
  <c r="J16" i="3"/>
  <c r="K16" i="3"/>
  <c r="L16" i="3"/>
  <c r="M16" i="3"/>
  <c r="N16" i="3"/>
  <c r="O16" i="3"/>
  <c r="P16" i="3"/>
  <c r="Q16" i="3"/>
  <c r="R16" i="3"/>
  <c r="J17" i="3"/>
  <c r="K17" i="3"/>
  <c r="L17" i="3"/>
  <c r="M17" i="3"/>
  <c r="N17" i="3"/>
  <c r="O17" i="3"/>
  <c r="P17" i="3"/>
  <c r="Q17" i="3"/>
  <c r="R17" i="3"/>
  <c r="J18" i="3"/>
  <c r="K18" i="3"/>
  <c r="L18" i="3"/>
  <c r="M18" i="3"/>
  <c r="N18" i="3"/>
  <c r="O18" i="3"/>
  <c r="P18" i="3"/>
  <c r="Q18" i="3"/>
  <c r="R18" i="3"/>
  <c r="J19" i="3"/>
  <c r="K19" i="3"/>
  <c r="L19" i="3"/>
  <c r="M19" i="3"/>
  <c r="N19" i="3"/>
  <c r="O19" i="3"/>
  <c r="P19" i="3"/>
  <c r="Q19" i="3"/>
  <c r="R19" i="3"/>
  <c r="J20" i="3"/>
  <c r="K20" i="3"/>
  <c r="L20" i="3"/>
  <c r="M20" i="3"/>
  <c r="N20" i="3"/>
  <c r="O20" i="3"/>
  <c r="P20" i="3"/>
  <c r="Q20" i="3"/>
  <c r="R20" i="3"/>
  <c r="J21" i="3"/>
  <c r="K21" i="3"/>
  <c r="L21" i="3"/>
  <c r="M21" i="3"/>
  <c r="N21" i="3"/>
  <c r="O21" i="3"/>
  <c r="P21" i="3"/>
  <c r="Q21" i="3"/>
  <c r="R21" i="3"/>
  <c r="J22" i="3"/>
  <c r="K22" i="3"/>
  <c r="L22" i="3"/>
  <c r="M22" i="3"/>
  <c r="N22" i="3"/>
  <c r="O22" i="3"/>
  <c r="P22" i="3"/>
  <c r="Q22" i="3"/>
  <c r="R22" i="3"/>
  <c r="J23" i="3"/>
  <c r="K23" i="3"/>
  <c r="L23" i="3"/>
  <c r="M23" i="3"/>
  <c r="N23" i="3"/>
  <c r="O23" i="3"/>
  <c r="P23" i="3"/>
  <c r="Q23" i="3"/>
  <c r="R23" i="3"/>
  <c r="J24" i="3"/>
  <c r="K24" i="3"/>
  <c r="L24" i="3"/>
  <c r="M24" i="3"/>
  <c r="N24" i="3"/>
  <c r="O24" i="3"/>
  <c r="P24" i="3"/>
  <c r="Q24" i="3"/>
  <c r="R24" i="3"/>
  <c r="J25" i="3"/>
  <c r="K25" i="3"/>
  <c r="L25" i="3"/>
  <c r="M25" i="3"/>
  <c r="N25" i="3"/>
  <c r="O25" i="3"/>
  <c r="P25" i="3"/>
  <c r="Q25" i="3"/>
  <c r="R25" i="3"/>
  <c r="J26" i="3"/>
  <c r="K26" i="3"/>
  <c r="L26" i="3"/>
  <c r="M26" i="3"/>
  <c r="N26" i="3"/>
  <c r="O26" i="3"/>
  <c r="P26" i="3"/>
  <c r="Q26" i="3"/>
  <c r="R26" i="3"/>
  <c r="J27" i="3"/>
  <c r="K27" i="3"/>
  <c r="L27" i="3"/>
  <c r="M27" i="3"/>
  <c r="N27" i="3"/>
  <c r="O27" i="3"/>
  <c r="P27" i="3"/>
  <c r="Q27" i="3"/>
  <c r="R27" i="3"/>
  <c r="J28" i="3"/>
  <c r="K28" i="3"/>
  <c r="L28" i="3"/>
  <c r="M28" i="3"/>
  <c r="N28" i="3"/>
  <c r="O28" i="3"/>
  <c r="P28" i="3"/>
  <c r="Q28" i="3"/>
  <c r="R28" i="3"/>
  <c r="J29" i="3"/>
  <c r="K29" i="3"/>
  <c r="L29" i="3"/>
  <c r="M29" i="3"/>
  <c r="N29" i="3"/>
  <c r="O29" i="3"/>
  <c r="P29" i="3"/>
  <c r="Q29" i="3"/>
  <c r="R29" i="3"/>
  <c r="J30" i="3"/>
  <c r="K30" i="3"/>
  <c r="L30" i="3"/>
  <c r="M30" i="3"/>
  <c r="N30" i="3"/>
  <c r="O30" i="3"/>
  <c r="P30" i="3"/>
  <c r="Q30" i="3"/>
  <c r="R30" i="3"/>
  <c r="J6" i="3"/>
  <c r="K6" i="3"/>
  <c r="J4" i="3"/>
  <c r="K4" i="3"/>
  <c r="M6" i="3"/>
  <c r="Q6" i="3"/>
  <c r="R6" i="3"/>
  <c r="P6" i="3"/>
  <c r="L6" i="3"/>
  <c r="J4" i="2"/>
  <c r="K4" i="2"/>
  <c r="J6" i="2"/>
  <c r="K6" i="2"/>
  <c r="N6" i="2"/>
  <c r="O6" i="2"/>
  <c r="Q6" i="2"/>
  <c r="R6" i="2"/>
  <c r="P6" i="2"/>
  <c r="L6" i="2"/>
  <c r="J7" i="1"/>
  <c r="K7" i="1"/>
  <c r="J4" i="1"/>
  <c r="K4" i="1"/>
  <c r="M7" i="1"/>
  <c r="N7" i="1"/>
  <c r="O7" i="1"/>
  <c r="Q7" i="1"/>
  <c r="R7" i="1"/>
  <c r="J8" i="1"/>
  <c r="K8" i="1"/>
  <c r="M8" i="1"/>
  <c r="N8" i="1"/>
  <c r="O8" i="1"/>
  <c r="Q8" i="1"/>
  <c r="R8" i="1"/>
  <c r="J9" i="1"/>
  <c r="K9" i="1"/>
  <c r="M9" i="1"/>
  <c r="N9" i="1"/>
  <c r="O9" i="1"/>
  <c r="Q9" i="1"/>
  <c r="R9" i="1"/>
  <c r="J10" i="1"/>
  <c r="K10" i="1"/>
  <c r="M10" i="1"/>
  <c r="N10" i="1"/>
  <c r="O10" i="1"/>
  <c r="Q10" i="1"/>
  <c r="R10" i="1"/>
  <c r="J11" i="1"/>
  <c r="K11" i="1"/>
  <c r="M11" i="1"/>
  <c r="N11" i="1"/>
  <c r="O11" i="1"/>
  <c r="Q11" i="1"/>
  <c r="R11" i="1"/>
  <c r="J12" i="1"/>
  <c r="K12" i="1"/>
  <c r="M12" i="1"/>
  <c r="N12" i="1"/>
  <c r="O12" i="1"/>
  <c r="Q12" i="1"/>
  <c r="R12" i="1"/>
  <c r="J13" i="1"/>
  <c r="K13" i="1"/>
  <c r="M13" i="1"/>
  <c r="N13" i="1"/>
  <c r="O13" i="1"/>
  <c r="Q13" i="1"/>
  <c r="R13" i="1"/>
  <c r="J14" i="1"/>
  <c r="K14" i="1"/>
  <c r="M14" i="1"/>
  <c r="N14" i="1"/>
  <c r="O14" i="1"/>
  <c r="Q14" i="1"/>
  <c r="R14" i="1"/>
  <c r="J15" i="1"/>
  <c r="K15" i="1"/>
  <c r="M15" i="1"/>
  <c r="N15" i="1"/>
  <c r="O15" i="1"/>
  <c r="Q15" i="1"/>
  <c r="R15" i="1"/>
  <c r="J16" i="1"/>
  <c r="K16" i="1"/>
  <c r="M16" i="1"/>
  <c r="N16" i="1"/>
  <c r="O16" i="1"/>
  <c r="Q16" i="1"/>
  <c r="R16" i="1"/>
  <c r="J17" i="1"/>
  <c r="K17" i="1"/>
  <c r="M17" i="1"/>
  <c r="N17" i="1"/>
  <c r="O17" i="1"/>
  <c r="Q17" i="1"/>
  <c r="R17" i="1"/>
  <c r="J18" i="1"/>
  <c r="K18" i="1"/>
  <c r="M18" i="1"/>
  <c r="N18" i="1"/>
  <c r="O18" i="1"/>
  <c r="Q18" i="1"/>
  <c r="R18" i="1"/>
  <c r="J19" i="1"/>
  <c r="K19" i="1"/>
  <c r="M19" i="1"/>
  <c r="N19" i="1"/>
  <c r="O19" i="1"/>
  <c r="Q19" i="1"/>
  <c r="R19" i="1"/>
  <c r="J20" i="1"/>
  <c r="K20" i="1"/>
  <c r="M20" i="1"/>
  <c r="N20" i="1"/>
  <c r="O20" i="1"/>
  <c r="Q20" i="1"/>
  <c r="R20" i="1"/>
  <c r="J21" i="1"/>
  <c r="K21" i="1"/>
  <c r="M21" i="1"/>
  <c r="N21" i="1"/>
  <c r="O21" i="1"/>
  <c r="Q21" i="1"/>
  <c r="R21" i="1"/>
  <c r="J22" i="1"/>
  <c r="K22" i="1"/>
  <c r="M22" i="1"/>
  <c r="N22" i="1"/>
  <c r="O22" i="1"/>
  <c r="Q22" i="1"/>
  <c r="R22" i="1"/>
  <c r="J23" i="1"/>
  <c r="K23" i="1"/>
  <c r="M23" i="1"/>
  <c r="N23" i="1"/>
  <c r="O23" i="1"/>
  <c r="Q23" i="1"/>
  <c r="R23" i="1"/>
  <c r="J24" i="1"/>
  <c r="K24" i="1"/>
  <c r="M24" i="1"/>
  <c r="N24" i="1"/>
  <c r="O24" i="1"/>
  <c r="Q24" i="1"/>
  <c r="R24" i="1"/>
  <c r="J25" i="1"/>
  <c r="K25" i="1"/>
  <c r="M25" i="1"/>
  <c r="N25" i="1"/>
  <c r="O25" i="1"/>
  <c r="Q25" i="1"/>
  <c r="R25" i="1"/>
  <c r="J26" i="1"/>
  <c r="K26" i="1"/>
  <c r="M26" i="1"/>
  <c r="N26" i="1"/>
  <c r="O26" i="1"/>
  <c r="Q26" i="1"/>
  <c r="R26" i="1"/>
  <c r="J27" i="1"/>
  <c r="K27" i="1"/>
  <c r="M27" i="1"/>
  <c r="N27" i="1"/>
  <c r="O27" i="1"/>
  <c r="Q27" i="1"/>
  <c r="R27" i="1"/>
  <c r="J28" i="1"/>
  <c r="K28" i="1"/>
  <c r="M28" i="1"/>
  <c r="N28" i="1"/>
  <c r="O28" i="1"/>
  <c r="Q28" i="1"/>
  <c r="R28" i="1"/>
  <c r="J29" i="1"/>
  <c r="K29" i="1"/>
  <c r="M29" i="1"/>
  <c r="N29" i="1"/>
  <c r="O29" i="1"/>
  <c r="Q29" i="1"/>
  <c r="R29" i="1"/>
  <c r="J30" i="1"/>
  <c r="K30" i="1"/>
  <c r="M30" i="1"/>
  <c r="N30" i="1"/>
  <c r="O30" i="1"/>
  <c r="Q30" i="1"/>
  <c r="R30" i="1"/>
  <c r="J6" i="1"/>
  <c r="K6" i="1"/>
  <c r="M6" i="1"/>
  <c r="N6" i="1"/>
  <c r="O6" i="1"/>
  <c r="Q6" i="1"/>
  <c r="R6" i="1"/>
  <c r="L7" i="1"/>
  <c r="P7" i="1"/>
  <c r="L8" i="1"/>
  <c r="P8" i="1"/>
  <c r="L9" i="1"/>
  <c r="P9" i="1"/>
  <c r="L10" i="1"/>
  <c r="P10" i="1"/>
  <c r="L11" i="1"/>
  <c r="P11" i="1"/>
  <c r="L12" i="1"/>
  <c r="P12" i="1"/>
  <c r="L13" i="1"/>
  <c r="P13" i="1"/>
  <c r="L14" i="1"/>
  <c r="P14" i="1"/>
  <c r="L15" i="1"/>
  <c r="P15" i="1"/>
  <c r="L16" i="1"/>
  <c r="P16" i="1"/>
  <c r="L17" i="1"/>
  <c r="P17" i="1"/>
  <c r="L18" i="1"/>
  <c r="P18" i="1"/>
  <c r="L19" i="1"/>
  <c r="P19" i="1"/>
  <c r="L20" i="1"/>
  <c r="P20" i="1"/>
  <c r="L21" i="1"/>
  <c r="P21" i="1"/>
  <c r="L22" i="1"/>
  <c r="P22" i="1"/>
  <c r="L23" i="1"/>
  <c r="P23" i="1"/>
  <c r="L24" i="1"/>
  <c r="P24" i="1"/>
  <c r="L25" i="1"/>
  <c r="P25" i="1"/>
  <c r="L26" i="1"/>
  <c r="P26" i="1"/>
  <c r="L27" i="1"/>
  <c r="P27" i="1"/>
  <c r="L28" i="1"/>
  <c r="P28" i="1"/>
  <c r="L29" i="1"/>
  <c r="P29" i="1"/>
  <c r="L30" i="1"/>
  <c r="P30" i="1"/>
  <c r="P6" i="1"/>
  <c r="L6" i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<sst xmlns="http://schemas.openxmlformats.org/spreadsheetml/2006/main" count="191" uniqueCount="50">
  <si>
    <t>Dark</t>
  </si>
  <si>
    <t>D6</t>
  </si>
  <si>
    <t>D5</t>
  </si>
  <si>
    <t>D4</t>
  </si>
  <si>
    <t>D3</t>
  </si>
  <si>
    <t>D2</t>
  </si>
  <si>
    <t>D1</t>
  </si>
  <si>
    <t>C6</t>
  </si>
  <si>
    <t>C5</t>
  </si>
  <si>
    <t>C4</t>
  </si>
  <si>
    <t>C3</t>
  </si>
  <si>
    <t>C2</t>
  </si>
  <si>
    <t>C1</t>
  </si>
  <si>
    <t>B6</t>
  </si>
  <si>
    <t>B5</t>
  </si>
  <si>
    <t>B4</t>
  </si>
  <si>
    <t>B3</t>
  </si>
  <si>
    <t>B2</t>
  </si>
  <si>
    <t>B1</t>
  </si>
  <si>
    <t>A6</t>
  </si>
  <si>
    <t>A5</t>
  </si>
  <si>
    <t>A4</t>
  </si>
  <si>
    <t>A3</t>
  </si>
  <si>
    <t>A2</t>
  </si>
  <si>
    <t>A1</t>
  </si>
  <si>
    <t>blank</t>
  </si>
  <si>
    <t>DCM</t>
  </si>
  <si>
    <t>Stop</t>
  </si>
  <si>
    <t>Start</t>
  </si>
  <si>
    <t>Well</t>
  </si>
  <si>
    <t>Depth</t>
  </si>
  <si>
    <t>Date</t>
  </si>
  <si>
    <t>Sample #</t>
  </si>
  <si>
    <t>PvE</t>
  </si>
  <si>
    <t xml:space="preserve">25 m </t>
  </si>
  <si>
    <t>Light</t>
  </si>
  <si>
    <t>dpm</t>
  </si>
  <si>
    <t>LI [umol photons/s/m2]</t>
  </si>
  <si>
    <t>DPM per uCi</t>
  </si>
  <si>
    <t>Leu incorp * 1.5 Kg C/mol = Biomass Prod</t>
    <phoneticPr fontId="0" type="noConversion"/>
  </si>
  <si>
    <t>nCi</t>
  </si>
  <si>
    <r>
      <t>nCi L</t>
    </r>
    <r>
      <rPr>
        <b/>
        <vertAlign val="superscript"/>
        <sz val="14"/>
        <rFont val="Arial"/>
        <family val="2"/>
      </rPr>
      <t>-1</t>
    </r>
  </si>
  <si>
    <t>Incubation Time (hr)</t>
    <phoneticPr fontId="0" type="noConversion"/>
  </si>
  <si>
    <t>Sample minus blank</t>
    <phoneticPr fontId="0" type="noConversion"/>
  </si>
  <si>
    <t>Rate (nCi L-1hr-1)</t>
  </si>
  <si>
    <t>Leu incorp (pmol per L* hr)</t>
    <phoneticPr fontId="0" type="noConversion"/>
  </si>
  <si>
    <t>Biomass production  (kg C per L * hr)</t>
    <phoneticPr fontId="0" type="noConversion"/>
  </si>
  <si>
    <t>Biomass production  (ng C per L * hr)</t>
    <phoneticPr fontId="0" type="noConversion"/>
  </si>
  <si>
    <t>Duration</t>
  </si>
  <si>
    <t>Biomass production  (mg C per L * 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</si>
</sst>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Verdana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0"/>
      <color theme="10"/>
      <name val="Verdana"/>
    </font>
    <font>
      <u/>
      <sz val="10"/>
      <color theme="11"/>
      <name val="Verdana"/>
    </font>
    <font>
      <b/>
      <vertAlign val="superscript"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35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7" borderId="6" applyNumberFormat="0" applyFont="0" applyAlignment="0" applyProtection="0"/>
    <xf numFmtId="0" fontId="9" fillId="6" borderId="7" applyNumberFormat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/>
    <xf numFmtId="2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1" fontId="0" fillId="8" borderId="0" xfId="0" applyNumberFormat="1" applyFill="1"/>
    <xf numFmtId="0" fontId="0" fillId="0" borderId="0" xfId="0" applyFill="1"/>
    <xf numFmtId="0" fontId="0" fillId="0" borderId="0" xfId="0" applyBorder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35">
    <cellStyle name="40% - Accent1 2" xfId="1"/>
    <cellStyle name="40% - Accent4 2" xfId="2"/>
    <cellStyle name="40% - Accent6 2" xfId="3"/>
    <cellStyle name="60% - Accent1 2" xfId="4"/>
    <cellStyle name="Accent1 2" xfId="5"/>
    <cellStyle name="Accent4 2" xfId="6"/>
    <cellStyle name="Calculation 2" xfId="7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eading 1 2" xfId="8"/>
    <cellStyle name="Heading 2 2" xfId="9"/>
    <cellStyle name="Heading 3 2" xfId="10"/>
    <cellStyle name="Heading 4 2" xfId="1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2"/>
    <cellStyle name="Note 2" xfId="13"/>
    <cellStyle name="Output 2" xfId="14"/>
    <cellStyle name="Title 2" xfId="15"/>
    <cellStyle name="Total 2" xfId="1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'Group 2_PvE'!$H$6:$H$30</c:f>
              <c:numCache>
                <c:formatCode>General</c:formatCode>
                <c:ptCount val="25"/>
                <c:pt idx="0">
                  <c:v>397.0</c:v>
                </c:pt>
                <c:pt idx="1">
                  <c:v>94.0</c:v>
                </c:pt>
                <c:pt idx="2">
                  <c:v>94.0</c:v>
                </c:pt>
                <c:pt idx="3">
                  <c:v>0.3</c:v>
                </c:pt>
                <c:pt idx="4">
                  <c:v>188.0</c:v>
                </c:pt>
                <c:pt idx="5">
                  <c:v>28.0</c:v>
                </c:pt>
                <c:pt idx="6">
                  <c:v>180.0</c:v>
                </c:pt>
                <c:pt idx="7">
                  <c:v>291.0</c:v>
                </c:pt>
                <c:pt idx="8">
                  <c:v>158.0</c:v>
                </c:pt>
                <c:pt idx="9">
                  <c:v>474.0</c:v>
                </c:pt>
                <c:pt idx="10">
                  <c:v>450.0</c:v>
                </c:pt>
                <c:pt idx="11">
                  <c:v>418.0</c:v>
                </c:pt>
                <c:pt idx="12">
                  <c:v>0.8</c:v>
                </c:pt>
                <c:pt idx="13">
                  <c:v>9.9</c:v>
                </c:pt>
                <c:pt idx="14">
                  <c:v>857.0</c:v>
                </c:pt>
                <c:pt idx="15">
                  <c:v>735.0</c:v>
                </c:pt>
                <c:pt idx="16">
                  <c:v>285.0</c:v>
                </c:pt>
                <c:pt idx="17">
                  <c:v>299.0</c:v>
                </c:pt>
                <c:pt idx="18">
                  <c:v>7.7</c:v>
                </c:pt>
                <c:pt idx="19">
                  <c:v>38.0</c:v>
                </c:pt>
                <c:pt idx="20">
                  <c:v>295.0</c:v>
                </c:pt>
                <c:pt idx="21">
                  <c:v>200.0</c:v>
                </c:pt>
                <c:pt idx="22">
                  <c:v>18.0</c:v>
                </c:pt>
                <c:pt idx="23">
                  <c:v>24.0</c:v>
                </c:pt>
              </c:numCache>
            </c:numRef>
          </c:xVal>
          <c:yVal>
            <c:numRef>
              <c:f>'Group 2_PvE'!$R$6:$R$30</c:f>
              <c:numCache>
                <c:formatCode>General</c:formatCode>
                <c:ptCount val="25"/>
                <c:pt idx="0">
                  <c:v>1.93271396396396E-5</c:v>
                </c:pt>
                <c:pt idx="1">
                  <c:v>0.000114090653153153</c:v>
                </c:pt>
                <c:pt idx="2">
                  <c:v>5.08043758043758E-5</c:v>
                </c:pt>
                <c:pt idx="3">
                  <c:v>0.000144723294723295</c:v>
                </c:pt>
                <c:pt idx="4">
                  <c:v>6.35939510939511E-5</c:v>
                </c:pt>
                <c:pt idx="5">
                  <c:v>0.000165486245173745</c:v>
                </c:pt>
                <c:pt idx="6">
                  <c:v>4.65472168597169E-5</c:v>
                </c:pt>
                <c:pt idx="7">
                  <c:v>3.0684925997426E-5</c:v>
                </c:pt>
                <c:pt idx="8">
                  <c:v>0.000514929214929215</c:v>
                </c:pt>
                <c:pt idx="9">
                  <c:v>5.81483268983269E-5</c:v>
                </c:pt>
                <c:pt idx="10">
                  <c:v>0.000325862693050193</c:v>
                </c:pt>
                <c:pt idx="11">
                  <c:v>7.23415379665379E-5</c:v>
                </c:pt>
                <c:pt idx="12">
                  <c:v>3.23781370656371E-5</c:v>
                </c:pt>
                <c:pt idx="13">
                  <c:v>3.1149453024453E-5</c:v>
                </c:pt>
                <c:pt idx="14">
                  <c:v>0.00010359555984556</c:v>
                </c:pt>
                <c:pt idx="15">
                  <c:v>3.46122908622909E-5</c:v>
                </c:pt>
                <c:pt idx="16">
                  <c:v>0.000106585826898327</c:v>
                </c:pt>
                <c:pt idx="17">
                  <c:v>8.97703507078507E-5</c:v>
                </c:pt>
                <c:pt idx="18">
                  <c:v>6.67008526383526E-5</c:v>
                </c:pt>
                <c:pt idx="19">
                  <c:v>3.05099742599743E-5</c:v>
                </c:pt>
                <c:pt idx="20">
                  <c:v>4.5346685971686E-5</c:v>
                </c:pt>
                <c:pt idx="21">
                  <c:v>0.000121498954311454</c:v>
                </c:pt>
                <c:pt idx="22">
                  <c:v>3.11152670527671E-5</c:v>
                </c:pt>
                <c:pt idx="23">
                  <c:v>0.0010753318050193</c:v>
                </c:pt>
                <c:pt idx="24">
                  <c:v>4.43090411840412E-5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048264"/>
        <c:axId val="638051224"/>
      </c:scatterChart>
      <c:valAx>
        <c:axId val="63804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8051224"/>
        <c:crosses val="autoZero"/>
        <c:crossBetween val="midCat"/>
      </c:valAx>
      <c:valAx>
        <c:axId val="638051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8048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'Group 5_PvE'!$H$6:$H$29</c:f>
              <c:numCache>
                <c:formatCode>General</c:formatCode>
                <c:ptCount val="24"/>
                <c:pt idx="0">
                  <c:v>397.0</c:v>
                </c:pt>
                <c:pt idx="1">
                  <c:v>94.0</c:v>
                </c:pt>
                <c:pt idx="2">
                  <c:v>94.0</c:v>
                </c:pt>
                <c:pt idx="3">
                  <c:v>0.3</c:v>
                </c:pt>
                <c:pt idx="4">
                  <c:v>188.0</c:v>
                </c:pt>
                <c:pt idx="5">
                  <c:v>28.0</c:v>
                </c:pt>
                <c:pt idx="6">
                  <c:v>180.0</c:v>
                </c:pt>
                <c:pt idx="7">
                  <c:v>291.0</c:v>
                </c:pt>
                <c:pt idx="8">
                  <c:v>158.0</c:v>
                </c:pt>
                <c:pt idx="9">
                  <c:v>474.0</c:v>
                </c:pt>
                <c:pt idx="10">
                  <c:v>450.0</c:v>
                </c:pt>
                <c:pt idx="11">
                  <c:v>418.0</c:v>
                </c:pt>
                <c:pt idx="12">
                  <c:v>0.8</c:v>
                </c:pt>
                <c:pt idx="13">
                  <c:v>9.9</c:v>
                </c:pt>
                <c:pt idx="14">
                  <c:v>857.0</c:v>
                </c:pt>
                <c:pt idx="15">
                  <c:v>735.0</c:v>
                </c:pt>
                <c:pt idx="16">
                  <c:v>285.0</c:v>
                </c:pt>
                <c:pt idx="17">
                  <c:v>299.0</c:v>
                </c:pt>
                <c:pt idx="18">
                  <c:v>7.7</c:v>
                </c:pt>
                <c:pt idx="19">
                  <c:v>38.0</c:v>
                </c:pt>
                <c:pt idx="20">
                  <c:v>295.0</c:v>
                </c:pt>
                <c:pt idx="21">
                  <c:v>200.0</c:v>
                </c:pt>
                <c:pt idx="22">
                  <c:v>18.0</c:v>
                </c:pt>
                <c:pt idx="23">
                  <c:v>24.0</c:v>
                </c:pt>
              </c:numCache>
            </c:numRef>
          </c:xVal>
          <c:yVal>
            <c:numRef>
              <c:f>'Group 5_PvE'!$R$6:$R$30</c:f>
              <c:numCache>
                <c:formatCode>General</c:formatCode>
                <c:ptCount val="25"/>
                <c:pt idx="0">
                  <c:v>1.61317567567568E-5</c:v>
                </c:pt>
                <c:pt idx="1">
                  <c:v>1.14482786357786E-5</c:v>
                </c:pt>
                <c:pt idx="2">
                  <c:v>1.22204794079794E-5</c:v>
                </c:pt>
                <c:pt idx="3">
                  <c:v>4.38585907335907E-6</c:v>
                </c:pt>
                <c:pt idx="4">
                  <c:v>8.51833976833977E-6</c:v>
                </c:pt>
                <c:pt idx="5">
                  <c:v>1.14301801801802E-5</c:v>
                </c:pt>
                <c:pt idx="6">
                  <c:v>1.05011261261261E-5</c:v>
                </c:pt>
                <c:pt idx="7">
                  <c:v>9.67462998712999E-6</c:v>
                </c:pt>
                <c:pt idx="8">
                  <c:v>1.08570624195624E-5</c:v>
                </c:pt>
                <c:pt idx="9">
                  <c:v>5.78145109395109E-6</c:v>
                </c:pt>
                <c:pt idx="10">
                  <c:v>6.27010939510939E-6</c:v>
                </c:pt>
                <c:pt idx="11">
                  <c:v>6.69039575289575E-6</c:v>
                </c:pt>
                <c:pt idx="12">
                  <c:v>5.3390444015444E-6</c:v>
                </c:pt>
                <c:pt idx="13">
                  <c:v>7.40629021879022E-6</c:v>
                </c:pt>
                <c:pt idx="14">
                  <c:v>5.23246460746461E-6</c:v>
                </c:pt>
                <c:pt idx="15">
                  <c:v>4.92076898326898E-6</c:v>
                </c:pt>
                <c:pt idx="16">
                  <c:v>9.62033462033462E-6</c:v>
                </c:pt>
                <c:pt idx="17">
                  <c:v>7.34998391248391E-6</c:v>
                </c:pt>
                <c:pt idx="18">
                  <c:v>9.47755791505791E-6</c:v>
                </c:pt>
                <c:pt idx="19">
                  <c:v>1.32762226512227E-5</c:v>
                </c:pt>
                <c:pt idx="20">
                  <c:v>7.35400579150579E-6</c:v>
                </c:pt>
                <c:pt idx="21">
                  <c:v>8.74155405405405E-6</c:v>
                </c:pt>
                <c:pt idx="22">
                  <c:v>1.11305501930502E-5</c:v>
                </c:pt>
                <c:pt idx="23">
                  <c:v>1.25804375804376E-5</c:v>
                </c:pt>
                <c:pt idx="24">
                  <c:v>7.61743886743887E-6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248536"/>
        <c:axId val="775251496"/>
      </c:scatterChart>
      <c:valAx>
        <c:axId val="77524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5251496"/>
        <c:crosses val="autoZero"/>
        <c:crossBetween val="midCat"/>
      </c:valAx>
      <c:valAx>
        <c:axId val="775251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5248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241300</xdr:colOff>
      <xdr:row>5</xdr:row>
      <xdr:rowOff>82550</xdr:rowOff>
    </xdr:from>
    <xdr:to>
      <xdr:col>24</xdr:col>
      <xdr:colOff>165100</xdr:colOff>
      <xdr:row>16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63500</xdr:colOff>
      <xdr:row>6</xdr:row>
      <xdr:rowOff>101600</xdr:rowOff>
    </xdr:from>
    <xdr:to>
      <xdr:col>23</xdr:col>
      <xdr:colOff>762000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1"/>
  <sheetViews>
    <sheetView topLeftCell="G6" workbookViewId="0">
      <selection activeCell="I7" sqref="I7"/>
    </sheetView>
  </sheetViews>
  <sheetFormatPr baseColWidth="10" defaultColWidth="8.7109375" defaultRowHeight="13" x14ac:dyDescent="0"/>
  <cols>
    <col min="1" max="1" width="24.5703125" customWidth="1"/>
    <col min="2" max="2" width="21.5703125" customWidth="1"/>
    <col min="3" max="3" width="26.140625" customWidth="1"/>
    <col min="4" max="4" width="13.5703125" customWidth="1"/>
    <col min="5" max="5" width="17.7109375" customWidth="1"/>
    <col min="6" max="7" width="20.85546875" customWidth="1"/>
    <col min="15" max="15" width="11.42578125" customWidth="1"/>
    <col min="16" max="17" width="12.28515625" bestFit="1" customWidth="1"/>
    <col min="18" max="18" width="11.42578125" customWidth="1"/>
  </cols>
  <sheetData>
    <row r="1" spans="1:18" ht="14" thickBot="1">
      <c r="A1" t="s">
        <v>33</v>
      </c>
      <c r="F1" s="7" t="s">
        <v>37</v>
      </c>
      <c r="G1" s="7"/>
      <c r="J1">
        <v>1.5</v>
      </c>
      <c r="L1" s="8" t="s">
        <v>38</v>
      </c>
      <c r="M1" s="8">
        <v>2220000</v>
      </c>
      <c r="N1" s="8"/>
      <c r="O1" s="9"/>
      <c r="P1" s="10" t="s">
        <v>39</v>
      </c>
      <c r="Q1" s="10"/>
    </row>
    <row r="2" spans="1:18" ht="70" thickTop="1" thickBot="1">
      <c r="A2" s="4" t="s">
        <v>32</v>
      </c>
      <c r="B2" s="4" t="s">
        <v>31</v>
      </c>
      <c r="C2" s="4" t="s">
        <v>30</v>
      </c>
      <c r="D2" s="4" t="s">
        <v>29</v>
      </c>
      <c r="E2" s="4" t="s">
        <v>28</v>
      </c>
      <c r="F2" s="4" t="s">
        <v>27</v>
      </c>
      <c r="G2" s="13" t="s">
        <v>48</v>
      </c>
      <c r="H2" s="6" t="s">
        <v>35</v>
      </c>
      <c r="I2" s="6" t="s">
        <v>36</v>
      </c>
      <c r="J2" s="11" t="s">
        <v>40</v>
      </c>
      <c r="K2" s="11" t="s">
        <v>41</v>
      </c>
      <c r="L2" s="12" t="s">
        <v>42</v>
      </c>
      <c r="M2" s="12" t="s">
        <v>43</v>
      </c>
      <c r="N2" s="12" t="s">
        <v>44</v>
      </c>
      <c r="O2" s="12" t="s">
        <v>45</v>
      </c>
      <c r="P2" s="12" t="s">
        <v>46</v>
      </c>
      <c r="Q2" s="12" t="s">
        <v>47</v>
      </c>
      <c r="R2" s="12" t="s">
        <v>49</v>
      </c>
    </row>
    <row r="3" spans="1:18" ht="19" thickTop="1" thickBot="1">
      <c r="A3" s="4"/>
      <c r="B3" s="4"/>
      <c r="C3" s="2"/>
      <c r="D3" s="2"/>
      <c r="E3" s="2"/>
      <c r="F3" s="2"/>
      <c r="G3" s="14">
        <v>2</v>
      </c>
    </row>
    <row r="4" spans="1:18" ht="19" thickTop="1" thickBot="1">
      <c r="A4" s="4">
        <v>241</v>
      </c>
      <c r="B4" s="4"/>
      <c r="C4" s="2" t="s">
        <v>26</v>
      </c>
      <c r="D4" s="2" t="s">
        <v>25</v>
      </c>
      <c r="E4" s="2"/>
      <c r="F4" s="2"/>
      <c r="G4" s="14">
        <v>2</v>
      </c>
      <c r="I4">
        <v>978</v>
      </c>
      <c r="J4">
        <f>I4/2220</f>
        <v>0.44054054054054054</v>
      </c>
      <c r="K4">
        <f>(J4/$J$1)*1000</f>
        <v>293.69369369369372</v>
      </c>
    </row>
    <row r="5" spans="1:18" ht="19" thickTop="1" thickBot="1">
      <c r="A5" s="4"/>
      <c r="B5" s="4"/>
      <c r="C5" s="2"/>
      <c r="D5" s="2"/>
      <c r="E5" s="2"/>
      <c r="F5" s="2"/>
      <c r="G5" s="14">
        <v>2</v>
      </c>
    </row>
    <row r="6" spans="1:18" ht="19" thickTop="1" thickBot="1">
      <c r="A6" s="4">
        <f>A4+1</f>
        <v>242</v>
      </c>
      <c r="B6" s="3"/>
      <c r="C6" s="2"/>
      <c r="D6" s="2" t="s">
        <v>24</v>
      </c>
      <c r="E6" s="1"/>
      <c r="F6" s="1"/>
      <c r="G6" s="14">
        <v>2</v>
      </c>
      <c r="H6">
        <v>397</v>
      </c>
      <c r="I6">
        <v>10589</v>
      </c>
      <c r="J6">
        <f>I6/2220</f>
        <v>4.7698198198198201</v>
      </c>
      <c r="K6">
        <f>(J6/$J$1)*1000</f>
        <v>3179.8798798798803</v>
      </c>
      <c r="L6">
        <f>G6</f>
        <v>2</v>
      </c>
      <c r="M6">
        <f>K6-$K$4</f>
        <v>2886.1861861861867</v>
      </c>
      <c r="N6">
        <f>M6/G6</f>
        <v>1443.0930930930933</v>
      </c>
      <c r="O6">
        <f>N6/112</f>
        <v>12.884759759759762</v>
      </c>
      <c r="P6">
        <f>O6*1.5*10^-12</f>
        <v>1.9327139639639641E-11</v>
      </c>
      <c r="Q6">
        <f>O6*1.5</f>
        <v>19.327139639639643</v>
      </c>
      <c r="R6">
        <f>Q6/10^6</f>
        <v>1.9327139639639644E-5</v>
      </c>
    </row>
    <row r="7" spans="1:18" ht="19" thickTop="1" thickBot="1">
      <c r="A7" s="4">
        <f t="shared" ref="A7:A30" si="0">A6+1</f>
        <v>243</v>
      </c>
      <c r="B7" s="3"/>
      <c r="C7" s="2"/>
      <c r="D7" s="2" t="s">
        <v>23</v>
      </c>
      <c r="E7" s="1"/>
      <c r="F7" s="1"/>
      <c r="G7" s="14">
        <v>2</v>
      </c>
      <c r="H7">
        <v>94</v>
      </c>
      <c r="I7">
        <v>57713</v>
      </c>
      <c r="J7">
        <f t="shared" ref="J7:J30" si="1">I7/2220</f>
        <v>25.996846846846847</v>
      </c>
      <c r="K7">
        <f t="shared" ref="K7:K30" si="2">(J7/$J$1)*1000</f>
        <v>17331.231231231232</v>
      </c>
      <c r="L7">
        <f t="shared" ref="L7:L30" si="3">G7</f>
        <v>2</v>
      </c>
      <c r="M7">
        <f t="shared" ref="M7:M30" si="4">K7-$K$4</f>
        <v>17037.537537537537</v>
      </c>
      <c r="N7">
        <f t="shared" ref="N7:N30" si="5">M7/G7</f>
        <v>8518.7687687687685</v>
      </c>
      <c r="O7">
        <f t="shared" ref="O7:O30" si="6">N7/112</f>
        <v>76.060435435435437</v>
      </c>
      <c r="P7">
        <f t="shared" ref="P7:P30" si="7">O7*1.5*10^-12</f>
        <v>1.1409065315315315E-10</v>
      </c>
      <c r="Q7">
        <f t="shared" ref="Q7:Q30" si="8">O7*1.5</f>
        <v>114.09065315315316</v>
      </c>
      <c r="R7">
        <f t="shared" ref="R7:R30" si="9">Q7/10^6</f>
        <v>1.1409065315315316E-4</v>
      </c>
    </row>
    <row r="8" spans="1:18" ht="19" thickTop="1" thickBot="1">
      <c r="A8" s="4">
        <f t="shared" si="0"/>
        <v>244</v>
      </c>
      <c r="B8" s="3"/>
      <c r="C8" s="2"/>
      <c r="D8" s="2" t="s">
        <v>22</v>
      </c>
      <c r="E8" s="1"/>
      <c r="F8" s="1"/>
      <c r="G8" s="14">
        <v>2</v>
      </c>
      <c r="H8">
        <v>94</v>
      </c>
      <c r="I8">
        <v>26242</v>
      </c>
      <c r="J8">
        <f t="shared" si="1"/>
        <v>11.82072072072072</v>
      </c>
      <c r="K8">
        <f t="shared" si="2"/>
        <v>7880.4804804804799</v>
      </c>
      <c r="L8">
        <f t="shared" si="3"/>
        <v>2</v>
      </c>
      <c r="M8">
        <f t="shared" si="4"/>
        <v>7586.7867867867863</v>
      </c>
      <c r="N8">
        <f t="shared" si="5"/>
        <v>3793.3933933933931</v>
      </c>
      <c r="O8">
        <f t="shared" si="6"/>
        <v>33.86958386958387</v>
      </c>
      <c r="P8">
        <f t="shared" si="7"/>
        <v>5.0804375804375806E-11</v>
      </c>
      <c r="Q8">
        <f t="shared" si="8"/>
        <v>50.804375804375809</v>
      </c>
      <c r="R8">
        <f t="shared" si="9"/>
        <v>5.0804375804375808E-5</v>
      </c>
    </row>
    <row r="9" spans="1:18" ht="19" thickTop="1" thickBot="1">
      <c r="A9" s="4">
        <f t="shared" si="0"/>
        <v>245</v>
      </c>
      <c r="B9" s="3"/>
      <c r="C9" s="2"/>
      <c r="D9" s="2" t="s">
        <v>21</v>
      </c>
      <c r="E9" s="1"/>
      <c r="F9" s="1"/>
      <c r="G9" s="14">
        <v>2</v>
      </c>
      <c r="H9">
        <v>0.3</v>
      </c>
      <c r="I9">
        <v>72946</v>
      </c>
      <c r="J9">
        <f t="shared" si="1"/>
        <v>32.858558558558556</v>
      </c>
      <c r="K9">
        <f t="shared" si="2"/>
        <v>21905.705705705703</v>
      </c>
      <c r="L9">
        <f t="shared" si="3"/>
        <v>2</v>
      </c>
      <c r="M9">
        <f t="shared" si="4"/>
        <v>21612.012012012008</v>
      </c>
      <c r="N9">
        <f t="shared" si="5"/>
        <v>10806.006006006004</v>
      </c>
      <c r="O9">
        <f t="shared" si="6"/>
        <v>96.482196482196471</v>
      </c>
      <c r="P9">
        <f t="shared" si="7"/>
        <v>1.4472329472329471E-10</v>
      </c>
      <c r="Q9">
        <f t="shared" si="8"/>
        <v>144.72329472329471</v>
      </c>
      <c r="R9">
        <f t="shared" si="9"/>
        <v>1.4472329472329471E-4</v>
      </c>
    </row>
    <row r="10" spans="1:18" ht="19" thickTop="1" thickBot="1">
      <c r="A10" s="4">
        <f t="shared" si="0"/>
        <v>246</v>
      </c>
      <c r="B10" s="3"/>
      <c r="C10" s="2"/>
      <c r="D10" s="2" t="s">
        <v>20</v>
      </c>
      <c r="E10" s="1"/>
      <c r="F10" s="1"/>
      <c r="G10" s="14">
        <v>2</v>
      </c>
      <c r="H10">
        <v>188</v>
      </c>
      <c r="I10">
        <v>32602</v>
      </c>
      <c r="J10">
        <f t="shared" si="1"/>
        <v>14.685585585585585</v>
      </c>
      <c r="K10">
        <f t="shared" si="2"/>
        <v>9790.3903903903902</v>
      </c>
      <c r="L10">
        <f t="shared" si="3"/>
        <v>2</v>
      </c>
      <c r="M10">
        <f t="shared" si="4"/>
        <v>9496.6966966966957</v>
      </c>
      <c r="N10">
        <f t="shared" si="5"/>
        <v>4748.3483483483478</v>
      </c>
      <c r="O10">
        <f t="shared" si="6"/>
        <v>42.395967395967389</v>
      </c>
      <c r="P10">
        <f t="shared" si="7"/>
        <v>6.359395109395108E-11</v>
      </c>
      <c r="Q10">
        <f t="shared" si="8"/>
        <v>63.593951093951084</v>
      </c>
      <c r="R10">
        <f t="shared" si="9"/>
        <v>6.3593951093951086E-5</v>
      </c>
    </row>
    <row r="11" spans="1:18" ht="19" thickTop="1" thickBot="1">
      <c r="A11" s="4">
        <f t="shared" si="0"/>
        <v>247</v>
      </c>
      <c r="B11" s="3"/>
      <c r="C11" s="2"/>
      <c r="D11" s="2" t="s">
        <v>19</v>
      </c>
      <c r="E11" s="1"/>
      <c r="F11" s="1"/>
      <c r="G11" s="14">
        <v>2</v>
      </c>
      <c r="H11">
        <v>28</v>
      </c>
      <c r="I11">
        <v>83271</v>
      </c>
      <c r="J11">
        <f t="shared" si="1"/>
        <v>37.509459459459457</v>
      </c>
      <c r="K11">
        <f t="shared" si="2"/>
        <v>25006.306306306302</v>
      </c>
      <c r="L11">
        <f t="shared" si="3"/>
        <v>2</v>
      </c>
      <c r="M11">
        <f t="shared" si="4"/>
        <v>24712.612612612607</v>
      </c>
      <c r="N11">
        <f t="shared" si="5"/>
        <v>12356.306306306304</v>
      </c>
      <c r="O11">
        <f t="shared" si="6"/>
        <v>110.32416344916342</v>
      </c>
      <c r="P11">
        <f t="shared" si="7"/>
        <v>1.6548624517374514E-10</v>
      </c>
      <c r="Q11">
        <f t="shared" si="8"/>
        <v>165.48624517374515</v>
      </c>
      <c r="R11">
        <f t="shared" si="9"/>
        <v>1.6548624517374514E-4</v>
      </c>
    </row>
    <row r="12" spans="1:18" ht="19" thickTop="1" thickBot="1">
      <c r="A12" s="4">
        <f t="shared" si="0"/>
        <v>248</v>
      </c>
      <c r="B12" s="3"/>
      <c r="C12" s="2"/>
      <c r="D12" s="2" t="s">
        <v>18</v>
      </c>
      <c r="E12" s="1"/>
      <c r="F12" s="1"/>
      <c r="G12" s="14">
        <v>2</v>
      </c>
      <c r="H12">
        <v>180</v>
      </c>
      <c r="I12">
        <v>24125</v>
      </c>
      <c r="J12">
        <f t="shared" si="1"/>
        <v>10.867117117117116</v>
      </c>
      <c r="K12">
        <f t="shared" si="2"/>
        <v>7244.7447447447439</v>
      </c>
      <c r="L12">
        <f t="shared" si="3"/>
        <v>2</v>
      </c>
      <c r="M12">
        <f t="shared" si="4"/>
        <v>6951.0510510510503</v>
      </c>
      <c r="N12">
        <f t="shared" si="5"/>
        <v>3475.5255255255252</v>
      </c>
      <c r="O12">
        <f t="shared" si="6"/>
        <v>31.031477906477903</v>
      </c>
      <c r="P12">
        <f t="shared" si="7"/>
        <v>4.6547216859716856E-11</v>
      </c>
      <c r="Q12">
        <f t="shared" si="8"/>
        <v>46.547216859716855</v>
      </c>
      <c r="R12">
        <f t="shared" si="9"/>
        <v>4.6547216859716857E-5</v>
      </c>
    </row>
    <row r="13" spans="1:18" ht="19" thickTop="1" thickBot="1">
      <c r="A13" s="4">
        <f t="shared" si="0"/>
        <v>249</v>
      </c>
      <c r="B13" s="3"/>
      <c r="C13" s="2"/>
      <c r="D13" s="2" t="s">
        <v>17</v>
      </c>
      <c r="E13" s="1"/>
      <c r="F13" s="1"/>
      <c r="G13" s="14">
        <v>2</v>
      </c>
      <c r="H13">
        <v>291</v>
      </c>
      <c r="I13">
        <v>16237</v>
      </c>
      <c r="J13">
        <f t="shared" si="1"/>
        <v>7.313963963963964</v>
      </c>
      <c r="K13">
        <f t="shared" si="2"/>
        <v>4875.9759759759763</v>
      </c>
      <c r="L13">
        <f t="shared" si="3"/>
        <v>2</v>
      </c>
      <c r="M13">
        <f t="shared" si="4"/>
        <v>4582.2822822822827</v>
      </c>
      <c r="N13">
        <f t="shared" si="5"/>
        <v>2291.1411411411414</v>
      </c>
      <c r="O13">
        <f t="shared" si="6"/>
        <v>20.456617331617334</v>
      </c>
      <c r="P13">
        <f t="shared" si="7"/>
        <v>3.0684925997425999E-11</v>
      </c>
      <c r="Q13">
        <f t="shared" si="8"/>
        <v>30.684925997425999</v>
      </c>
      <c r="R13">
        <f t="shared" si="9"/>
        <v>3.0684925997426002E-5</v>
      </c>
    </row>
    <row r="14" spans="1:18" ht="19" thickTop="1" thickBot="1">
      <c r="A14" s="4">
        <f t="shared" si="0"/>
        <v>250</v>
      </c>
      <c r="B14" s="3"/>
      <c r="C14" s="2"/>
      <c r="D14" s="2" t="s">
        <v>16</v>
      </c>
      <c r="E14" s="1"/>
      <c r="F14" s="1"/>
      <c r="G14" s="14">
        <v>2</v>
      </c>
      <c r="H14">
        <v>158</v>
      </c>
      <c r="I14">
        <v>257042</v>
      </c>
      <c r="J14">
        <f t="shared" si="1"/>
        <v>115.78468468468469</v>
      </c>
      <c r="K14">
        <f t="shared" si="2"/>
        <v>77189.789789789793</v>
      </c>
      <c r="L14">
        <f t="shared" si="3"/>
        <v>2</v>
      </c>
      <c r="M14">
        <f t="shared" si="4"/>
        <v>76896.096096096095</v>
      </c>
      <c r="N14">
        <f t="shared" si="5"/>
        <v>38448.048048048047</v>
      </c>
      <c r="O14">
        <f t="shared" si="6"/>
        <v>343.28614328614327</v>
      </c>
      <c r="P14">
        <f t="shared" si="7"/>
        <v>5.1492921492921497E-10</v>
      </c>
      <c r="Q14">
        <f t="shared" si="8"/>
        <v>514.92921492921494</v>
      </c>
      <c r="R14">
        <f t="shared" si="9"/>
        <v>5.1492921492921496E-4</v>
      </c>
    </row>
    <row r="15" spans="1:18" ht="19" thickTop="1" thickBot="1">
      <c r="A15" s="4">
        <f t="shared" si="0"/>
        <v>251</v>
      </c>
      <c r="B15" s="3"/>
      <c r="C15" s="2"/>
      <c r="D15" s="2" t="s">
        <v>15</v>
      </c>
      <c r="E15" s="1"/>
      <c r="F15" s="1"/>
      <c r="G15" s="14">
        <v>2</v>
      </c>
      <c r="H15">
        <v>474</v>
      </c>
      <c r="I15">
        <v>29894</v>
      </c>
      <c r="J15">
        <f t="shared" si="1"/>
        <v>13.465765765765767</v>
      </c>
      <c r="K15">
        <f t="shared" si="2"/>
        <v>8977.1771771771764</v>
      </c>
      <c r="L15">
        <f t="shared" si="3"/>
        <v>2</v>
      </c>
      <c r="M15">
        <f t="shared" si="4"/>
        <v>8683.4834834834819</v>
      </c>
      <c r="N15">
        <f t="shared" si="5"/>
        <v>4341.741741741741</v>
      </c>
      <c r="O15">
        <f t="shared" si="6"/>
        <v>38.76555126555126</v>
      </c>
      <c r="P15">
        <f t="shared" si="7"/>
        <v>5.8148326898326886E-11</v>
      </c>
      <c r="Q15">
        <f t="shared" si="8"/>
        <v>58.148326898326886</v>
      </c>
      <c r="R15">
        <f t="shared" si="9"/>
        <v>5.8148326898326889E-5</v>
      </c>
    </row>
    <row r="16" spans="1:18" ht="19" thickTop="1" thickBot="1">
      <c r="A16" s="4">
        <f t="shared" si="0"/>
        <v>252</v>
      </c>
      <c r="B16" s="3"/>
      <c r="C16" s="2"/>
      <c r="D16" s="2" t="s">
        <v>14</v>
      </c>
      <c r="E16" s="1"/>
      <c r="F16" s="1"/>
      <c r="G16" s="14">
        <v>2</v>
      </c>
      <c r="H16">
        <v>450</v>
      </c>
      <c r="I16">
        <v>163023</v>
      </c>
      <c r="J16">
        <f t="shared" si="1"/>
        <v>73.433783783783781</v>
      </c>
      <c r="K16">
        <f t="shared" si="2"/>
        <v>48955.855855855851</v>
      </c>
      <c r="L16">
        <f t="shared" si="3"/>
        <v>2</v>
      </c>
      <c r="M16">
        <f t="shared" si="4"/>
        <v>48662.16216216216</v>
      </c>
      <c r="N16">
        <f t="shared" si="5"/>
        <v>24331.08108108108</v>
      </c>
      <c r="O16">
        <f t="shared" si="6"/>
        <v>217.24179536679534</v>
      </c>
      <c r="P16">
        <f t="shared" si="7"/>
        <v>3.2586269305019298E-10</v>
      </c>
      <c r="Q16">
        <f t="shared" si="8"/>
        <v>325.862693050193</v>
      </c>
      <c r="R16">
        <f t="shared" si="9"/>
        <v>3.2586269305019298E-4</v>
      </c>
    </row>
    <row r="17" spans="1:18" ht="19" thickTop="1" thickBot="1">
      <c r="A17" s="4">
        <f t="shared" si="0"/>
        <v>253</v>
      </c>
      <c r="B17" s="3"/>
      <c r="C17" s="2"/>
      <c r="D17" s="2" t="s">
        <v>13</v>
      </c>
      <c r="E17" s="1"/>
      <c r="F17" s="1"/>
      <c r="G17" s="14">
        <v>2</v>
      </c>
      <c r="H17">
        <v>418</v>
      </c>
      <c r="I17">
        <v>36952</v>
      </c>
      <c r="J17">
        <f t="shared" si="1"/>
        <v>16.645045045045045</v>
      </c>
      <c r="K17">
        <f t="shared" si="2"/>
        <v>11096.696696696696</v>
      </c>
      <c r="L17">
        <f t="shared" si="3"/>
        <v>2</v>
      </c>
      <c r="M17">
        <f t="shared" si="4"/>
        <v>10803.003003003001</v>
      </c>
      <c r="N17">
        <f t="shared" si="5"/>
        <v>5401.5015015015006</v>
      </c>
      <c r="O17">
        <f t="shared" si="6"/>
        <v>48.227691977691968</v>
      </c>
      <c r="P17">
        <f t="shared" si="7"/>
        <v>7.2341537966537961E-11</v>
      </c>
      <c r="Q17">
        <f t="shared" si="8"/>
        <v>72.341537966537956</v>
      </c>
      <c r="R17">
        <f t="shared" si="9"/>
        <v>7.2341537966537952E-5</v>
      </c>
    </row>
    <row r="18" spans="1:18" ht="19" thickTop="1" thickBot="1">
      <c r="A18" s="4">
        <f t="shared" si="0"/>
        <v>254</v>
      </c>
      <c r="B18" s="3"/>
      <c r="C18" s="2"/>
      <c r="D18" s="2" t="s">
        <v>12</v>
      </c>
      <c r="E18" s="1"/>
      <c r="F18" s="1"/>
      <c r="G18" s="14">
        <v>2</v>
      </c>
      <c r="H18">
        <v>0.8</v>
      </c>
      <c r="I18">
        <v>17079</v>
      </c>
      <c r="J18">
        <f t="shared" si="1"/>
        <v>7.6932432432432432</v>
      </c>
      <c r="K18">
        <f t="shared" si="2"/>
        <v>5128.8288288288295</v>
      </c>
      <c r="L18">
        <f t="shared" si="3"/>
        <v>2</v>
      </c>
      <c r="M18">
        <f t="shared" si="4"/>
        <v>4835.1351351351359</v>
      </c>
      <c r="N18">
        <f t="shared" si="5"/>
        <v>2417.5675675675679</v>
      </c>
      <c r="O18">
        <f t="shared" si="6"/>
        <v>21.585424710424714</v>
      </c>
      <c r="P18">
        <f t="shared" si="7"/>
        <v>3.2378137065637072E-11</v>
      </c>
      <c r="Q18">
        <f t="shared" si="8"/>
        <v>32.37813706563707</v>
      </c>
      <c r="R18">
        <f t="shared" si="9"/>
        <v>3.2378137065637066E-5</v>
      </c>
    </row>
    <row r="19" spans="1:18" ht="19" thickTop="1" thickBot="1">
      <c r="A19" s="4">
        <f t="shared" si="0"/>
        <v>255</v>
      </c>
      <c r="B19" s="3"/>
      <c r="C19" s="2"/>
      <c r="D19" s="2" t="s">
        <v>11</v>
      </c>
      <c r="E19" s="1"/>
      <c r="F19" s="1"/>
      <c r="G19" s="14">
        <v>2</v>
      </c>
      <c r="H19">
        <v>9.9</v>
      </c>
      <c r="I19">
        <v>16468</v>
      </c>
      <c r="J19">
        <f t="shared" si="1"/>
        <v>7.4180180180180182</v>
      </c>
      <c r="K19">
        <f t="shared" si="2"/>
        <v>4945.3453453453458</v>
      </c>
      <c r="L19">
        <f t="shared" si="3"/>
        <v>2</v>
      </c>
      <c r="M19">
        <f t="shared" si="4"/>
        <v>4651.6516516516522</v>
      </c>
      <c r="N19">
        <f t="shared" si="5"/>
        <v>2325.8258258258261</v>
      </c>
      <c r="O19">
        <f t="shared" si="6"/>
        <v>20.766302016302017</v>
      </c>
      <c r="P19">
        <f t="shared" si="7"/>
        <v>3.1149453024453021E-11</v>
      </c>
      <c r="Q19">
        <f t="shared" si="8"/>
        <v>31.149453024453024</v>
      </c>
      <c r="R19">
        <f t="shared" si="9"/>
        <v>3.1149453024453023E-5</v>
      </c>
    </row>
    <row r="20" spans="1:18" ht="19" thickTop="1" thickBot="1">
      <c r="A20" s="4">
        <f t="shared" si="0"/>
        <v>256</v>
      </c>
      <c r="B20" s="3"/>
      <c r="C20" s="2"/>
      <c r="D20" s="2" t="s">
        <v>10</v>
      </c>
      <c r="E20" s="1"/>
      <c r="F20" s="1"/>
      <c r="G20" s="14">
        <v>2</v>
      </c>
      <c r="H20">
        <v>857</v>
      </c>
      <c r="I20">
        <v>52494</v>
      </c>
      <c r="J20">
        <f t="shared" si="1"/>
        <v>23.645945945945947</v>
      </c>
      <c r="K20">
        <f t="shared" si="2"/>
        <v>15763.963963963964</v>
      </c>
      <c r="L20">
        <f t="shared" si="3"/>
        <v>2</v>
      </c>
      <c r="M20">
        <f t="shared" si="4"/>
        <v>15470.27027027027</v>
      </c>
      <c r="N20">
        <f t="shared" si="5"/>
        <v>7735.135135135135</v>
      </c>
      <c r="O20">
        <f t="shared" si="6"/>
        <v>69.06370656370656</v>
      </c>
      <c r="P20">
        <f t="shared" si="7"/>
        <v>1.0359555984555984E-10</v>
      </c>
      <c r="Q20">
        <f t="shared" si="8"/>
        <v>103.59555984555985</v>
      </c>
      <c r="R20">
        <f t="shared" si="9"/>
        <v>1.0359555984555984E-4</v>
      </c>
    </row>
    <row r="21" spans="1:18" ht="19" thickTop="1" thickBot="1">
      <c r="A21" s="4">
        <f t="shared" si="0"/>
        <v>257</v>
      </c>
      <c r="B21" s="3"/>
      <c r="C21" s="2"/>
      <c r="D21" s="2" t="s">
        <v>9</v>
      </c>
      <c r="E21" s="1"/>
      <c r="F21" s="1"/>
      <c r="G21" s="14">
        <v>2</v>
      </c>
      <c r="H21">
        <v>735</v>
      </c>
      <c r="I21">
        <v>18190</v>
      </c>
      <c r="J21">
        <f t="shared" si="1"/>
        <v>8.1936936936936942</v>
      </c>
      <c r="K21">
        <f t="shared" si="2"/>
        <v>5462.4624624624621</v>
      </c>
      <c r="L21">
        <f t="shared" si="3"/>
        <v>2</v>
      </c>
      <c r="M21">
        <f t="shared" si="4"/>
        <v>5168.7687687687685</v>
      </c>
      <c r="N21">
        <f t="shared" si="5"/>
        <v>2584.3843843843842</v>
      </c>
      <c r="O21">
        <f t="shared" si="6"/>
        <v>23.074860574860573</v>
      </c>
      <c r="P21">
        <f t="shared" si="7"/>
        <v>3.4612290862290863E-11</v>
      </c>
      <c r="Q21">
        <f t="shared" si="8"/>
        <v>34.612290862290862</v>
      </c>
      <c r="R21">
        <f t="shared" si="9"/>
        <v>3.4612290862290863E-5</v>
      </c>
    </row>
    <row r="22" spans="1:18" ht="19" thickTop="1" thickBot="1">
      <c r="A22" s="4">
        <f t="shared" si="0"/>
        <v>258</v>
      </c>
      <c r="B22" s="3"/>
      <c r="C22" s="2"/>
      <c r="D22" s="2" t="s">
        <v>8</v>
      </c>
      <c r="E22" s="1"/>
      <c r="F22" s="1"/>
      <c r="G22" s="14">
        <v>2</v>
      </c>
      <c r="H22">
        <v>285</v>
      </c>
      <c r="I22">
        <v>53981</v>
      </c>
      <c r="J22">
        <f t="shared" si="1"/>
        <v>24.315765765765764</v>
      </c>
      <c r="K22">
        <f t="shared" si="2"/>
        <v>16210.51051051051</v>
      </c>
      <c r="L22">
        <f t="shared" si="3"/>
        <v>2</v>
      </c>
      <c r="M22">
        <f t="shared" si="4"/>
        <v>15916.816816816816</v>
      </c>
      <c r="N22">
        <f t="shared" si="5"/>
        <v>7958.4084084084079</v>
      </c>
      <c r="O22">
        <f t="shared" si="6"/>
        <v>71.057217932217924</v>
      </c>
      <c r="P22">
        <f t="shared" si="7"/>
        <v>1.0658582689832688E-10</v>
      </c>
      <c r="Q22">
        <f t="shared" si="8"/>
        <v>106.58582689832689</v>
      </c>
      <c r="R22">
        <f t="shared" si="9"/>
        <v>1.0658582689832688E-4</v>
      </c>
    </row>
    <row r="23" spans="1:18" ht="19" thickTop="1" thickBot="1">
      <c r="A23" s="4">
        <f t="shared" si="0"/>
        <v>259</v>
      </c>
      <c r="B23" s="3"/>
      <c r="C23" s="2"/>
      <c r="D23" s="2" t="s">
        <v>7</v>
      </c>
      <c r="E23" s="1"/>
      <c r="F23" s="1"/>
      <c r="G23" s="14">
        <v>2</v>
      </c>
      <c r="H23">
        <v>299</v>
      </c>
      <c r="I23">
        <v>45619</v>
      </c>
      <c r="J23">
        <f t="shared" si="1"/>
        <v>20.549099099099099</v>
      </c>
      <c r="K23">
        <f t="shared" si="2"/>
        <v>13699.399399399399</v>
      </c>
      <c r="L23">
        <f t="shared" si="3"/>
        <v>2</v>
      </c>
      <c r="M23">
        <f t="shared" si="4"/>
        <v>13405.705705705705</v>
      </c>
      <c r="N23">
        <f t="shared" si="5"/>
        <v>6702.8528528528523</v>
      </c>
      <c r="O23">
        <f t="shared" si="6"/>
        <v>59.846900471900469</v>
      </c>
      <c r="P23">
        <f t="shared" si="7"/>
        <v>8.9770350707850696E-11</v>
      </c>
      <c r="Q23">
        <f t="shared" si="8"/>
        <v>89.770350707850696</v>
      </c>
      <c r="R23">
        <f t="shared" si="9"/>
        <v>8.9770350707850703E-5</v>
      </c>
    </row>
    <row r="24" spans="1:18" ht="19" thickTop="1" thickBot="1">
      <c r="A24" s="4">
        <f t="shared" si="0"/>
        <v>260</v>
      </c>
      <c r="B24" s="3"/>
      <c r="C24" s="2"/>
      <c r="D24" s="2" t="s">
        <v>6</v>
      </c>
      <c r="E24" s="1"/>
      <c r="F24" s="1"/>
      <c r="G24" s="14">
        <v>2</v>
      </c>
      <c r="H24">
        <v>7.7</v>
      </c>
      <c r="I24">
        <v>34147</v>
      </c>
      <c r="J24">
        <f t="shared" si="1"/>
        <v>15.381531531531532</v>
      </c>
      <c r="K24">
        <f t="shared" si="2"/>
        <v>10254.354354354355</v>
      </c>
      <c r="L24">
        <f t="shared" si="3"/>
        <v>2</v>
      </c>
      <c r="M24">
        <f t="shared" si="4"/>
        <v>9960.6606606606601</v>
      </c>
      <c r="N24">
        <f t="shared" si="5"/>
        <v>4980.3303303303301</v>
      </c>
      <c r="O24">
        <f t="shared" si="6"/>
        <v>44.467235092235093</v>
      </c>
      <c r="P24">
        <f t="shared" si="7"/>
        <v>6.6700852638352637E-11</v>
      </c>
      <c r="Q24">
        <f t="shared" si="8"/>
        <v>66.700852638352643</v>
      </c>
      <c r="R24">
        <f t="shared" si="9"/>
        <v>6.6700852638352644E-5</v>
      </c>
    </row>
    <row r="25" spans="1:18" ht="19" thickTop="1" thickBot="1">
      <c r="A25" s="4">
        <f t="shared" si="0"/>
        <v>261</v>
      </c>
      <c r="B25" s="3"/>
      <c r="C25" s="2"/>
      <c r="D25" s="2" t="s">
        <v>5</v>
      </c>
      <c r="E25" s="1"/>
      <c r="F25" s="1"/>
      <c r="G25" s="14">
        <v>2</v>
      </c>
      <c r="H25">
        <v>38</v>
      </c>
      <c r="I25">
        <v>16150</v>
      </c>
      <c r="J25">
        <f t="shared" si="1"/>
        <v>7.2747747747747749</v>
      </c>
      <c r="K25">
        <f t="shared" si="2"/>
        <v>4849.8498498498502</v>
      </c>
      <c r="L25">
        <f t="shared" si="3"/>
        <v>2</v>
      </c>
      <c r="M25">
        <f t="shared" si="4"/>
        <v>4556.1561561561566</v>
      </c>
      <c r="N25">
        <f t="shared" si="5"/>
        <v>2278.0780780780783</v>
      </c>
      <c r="O25">
        <f t="shared" si="6"/>
        <v>20.339982839982842</v>
      </c>
      <c r="P25">
        <f t="shared" si="7"/>
        <v>3.0509974259974263E-11</v>
      </c>
      <c r="Q25">
        <f t="shared" si="8"/>
        <v>30.509974259974264</v>
      </c>
      <c r="R25">
        <f t="shared" si="9"/>
        <v>3.0509974259974262E-5</v>
      </c>
    </row>
    <row r="26" spans="1:18" ht="19" thickTop="1" thickBot="1">
      <c r="A26" s="4">
        <f t="shared" si="0"/>
        <v>262</v>
      </c>
      <c r="B26" s="3"/>
      <c r="C26" s="2"/>
      <c r="D26" s="2" t="s">
        <v>4</v>
      </c>
      <c r="E26" s="1"/>
      <c r="F26" s="1"/>
      <c r="G26" s="14">
        <v>2</v>
      </c>
      <c r="H26">
        <v>295</v>
      </c>
      <c r="I26">
        <v>23528</v>
      </c>
      <c r="J26">
        <f t="shared" si="1"/>
        <v>10.598198198198197</v>
      </c>
      <c r="K26">
        <f t="shared" si="2"/>
        <v>7065.4654654654651</v>
      </c>
      <c r="L26">
        <f t="shared" si="3"/>
        <v>2</v>
      </c>
      <c r="M26">
        <f t="shared" si="4"/>
        <v>6771.7717717717715</v>
      </c>
      <c r="N26">
        <f t="shared" si="5"/>
        <v>3385.8858858858857</v>
      </c>
      <c r="O26">
        <f t="shared" si="6"/>
        <v>30.231123981123979</v>
      </c>
      <c r="P26">
        <f t="shared" si="7"/>
        <v>4.5346685971685973E-11</v>
      </c>
      <c r="Q26">
        <f t="shared" si="8"/>
        <v>45.346685971685972</v>
      </c>
      <c r="R26">
        <f t="shared" si="9"/>
        <v>4.5346685971685971E-5</v>
      </c>
    </row>
    <row r="27" spans="1:18" ht="19" thickTop="1" thickBot="1">
      <c r="A27" s="4">
        <f t="shared" si="0"/>
        <v>263</v>
      </c>
      <c r="B27" s="3"/>
      <c r="C27" s="2"/>
      <c r="D27" s="2" t="s">
        <v>3</v>
      </c>
      <c r="E27" s="1"/>
      <c r="F27" s="1"/>
      <c r="G27" s="14">
        <v>2</v>
      </c>
      <c r="H27">
        <v>200</v>
      </c>
      <c r="I27">
        <v>61397</v>
      </c>
      <c r="J27">
        <f t="shared" si="1"/>
        <v>27.656306306306305</v>
      </c>
      <c r="K27">
        <f t="shared" si="2"/>
        <v>18437.537537537537</v>
      </c>
      <c r="L27">
        <f t="shared" si="3"/>
        <v>2</v>
      </c>
      <c r="M27">
        <f t="shared" si="4"/>
        <v>18143.843843843842</v>
      </c>
      <c r="N27">
        <f t="shared" si="5"/>
        <v>9071.9219219219212</v>
      </c>
      <c r="O27">
        <f t="shared" si="6"/>
        <v>80.99930287430287</v>
      </c>
      <c r="P27">
        <f t="shared" si="7"/>
        <v>1.2149895431145431E-10</v>
      </c>
      <c r="Q27">
        <f t="shared" si="8"/>
        <v>121.4989543114543</v>
      </c>
      <c r="R27">
        <f t="shared" si="9"/>
        <v>1.214989543114543E-4</v>
      </c>
    </row>
    <row r="28" spans="1:18" ht="19" thickTop="1" thickBot="1">
      <c r="A28" s="4">
        <f t="shared" si="0"/>
        <v>264</v>
      </c>
      <c r="B28" s="3"/>
      <c r="C28" s="2"/>
      <c r="D28" s="2" t="s">
        <v>2</v>
      </c>
      <c r="E28" s="1"/>
      <c r="F28" s="1"/>
      <c r="G28" s="14">
        <v>2</v>
      </c>
      <c r="H28">
        <v>18</v>
      </c>
      <c r="I28">
        <v>16451</v>
      </c>
      <c r="J28">
        <f t="shared" si="1"/>
        <v>7.4103603603603601</v>
      </c>
      <c r="K28">
        <f t="shared" si="2"/>
        <v>4940.2402402402404</v>
      </c>
      <c r="L28">
        <f t="shared" si="3"/>
        <v>2</v>
      </c>
      <c r="M28">
        <f t="shared" si="4"/>
        <v>4646.5465465465468</v>
      </c>
      <c r="N28">
        <f t="shared" si="5"/>
        <v>2323.2732732732734</v>
      </c>
      <c r="O28">
        <f t="shared" si="6"/>
        <v>20.743511368511371</v>
      </c>
      <c r="P28">
        <f t="shared" si="7"/>
        <v>3.1115267052767053E-11</v>
      </c>
      <c r="Q28">
        <f t="shared" si="8"/>
        <v>31.115267052767056</v>
      </c>
      <c r="R28">
        <f t="shared" si="9"/>
        <v>3.1115267052767056E-5</v>
      </c>
    </row>
    <row r="29" spans="1:18" ht="19" thickTop="1" thickBot="1">
      <c r="A29" s="4">
        <f t="shared" si="0"/>
        <v>265</v>
      </c>
      <c r="B29" s="3"/>
      <c r="C29" s="2"/>
      <c r="D29" s="2" t="s">
        <v>1</v>
      </c>
      <c r="E29" s="1"/>
      <c r="F29" s="1"/>
      <c r="G29" s="14">
        <v>2</v>
      </c>
      <c r="H29">
        <v>24</v>
      </c>
      <c r="I29">
        <v>535719</v>
      </c>
      <c r="J29">
        <f t="shared" si="1"/>
        <v>241.31486486486486</v>
      </c>
      <c r="K29">
        <f t="shared" si="2"/>
        <v>160876.57657657657</v>
      </c>
      <c r="L29">
        <f t="shared" si="3"/>
        <v>2</v>
      </c>
      <c r="M29">
        <f t="shared" si="4"/>
        <v>160582.88288288287</v>
      </c>
      <c r="N29">
        <f t="shared" si="5"/>
        <v>80291.441441441435</v>
      </c>
      <c r="O29">
        <f t="shared" si="6"/>
        <v>716.88787001286994</v>
      </c>
      <c r="P29">
        <f t="shared" si="7"/>
        <v>1.0753318050193049E-9</v>
      </c>
      <c r="Q29">
        <f t="shared" si="8"/>
        <v>1075.331805019305</v>
      </c>
      <c r="R29">
        <f t="shared" si="9"/>
        <v>1.075331805019305E-3</v>
      </c>
    </row>
    <row r="30" spans="1:18" ht="19" thickTop="1" thickBot="1">
      <c r="A30" s="4">
        <f t="shared" si="0"/>
        <v>266</v>
      </c>
      <c r="B30" s="3"/>
      <c r="C30" s="2"/>
      <c r="D30" s="2" t="s">
        <v>0</v>
      </c>
      <c r="E30" s="1"/>
      <c r="F30" s="1"/>
      <c r="G30" s="14">
        <v>2</v>
      </c>
      <c r="I30">
        <v>23012</v>
      </c>
      <c r="J30">
        <f t="shared" si="1"/>
        <v>10.365765765765765</v>
      </c>
      <c r="K30">
        <f t="shared" si="2"/>
        <v>6910.5105105105094</v>
      </c>
      <c r="L30">
        <f t="shared" si="3"/>
        <v>2</v>
      </c>
      <c r="M30">
        <f t="shared" si="4"/>
        <v>6616.8168168168158</v>
      </c>
      <c r="N30">
        <f t="shared" si="5"/>
        <v>3308.4084084084079</v>
      </c>
      <c r="O30">
        <f t="shared" si="6"/>
        <v>29.539360789360785</v>
      </c>
      <c r="P30">
        <f t="shared" si="7"/>
        <v>4.4309041184041174E-11</v>
      </c>
      <c r="Q30">
        <f t="shared" si="8"/>
        <v>44.309041184041178</v>
      </c>
      <c r="R30">
        <f t="shared" si="9"/>
        <v>4.4309041184041175E-5</v>
      </c>
    </row>
    <row r="31" spans="1:18" ht="14" thickTop="1"/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1"/>
  <sheetViews>
    <sheetView topLeftCell="F4" workbookViewId="0">
      <selection activeCell="J6" sqref="J6:R6"/>
    </sheetView>
  </sheetViews>
  <sheetFormatPr baseColWidth="10" defaultColWidth="8.7109375" defaultRowHeight="13" x14ac:dyDescent="0"/>
  <cols>
    <col min="1" max="1" width="19.42578125" customWidth="1"/>
    <col min="2" max="2" width="21.85546875" customWidth="1"/>
    <col min="3" max="3" width="20.5703125" customWidth="1"/>
    <col min="4" max="4" width="29.140625" customWidth="1"/>
    <col min="5" max="5" width="24.140625" customWidth="1"/>
    <col min="6" max="7" width="21.5703125" customWidth="1"/>
  </cols>
  <sheetData>
    <row r="1" spans="1:18" ht="14" thickBot="1">
      <c r="A1" t="s">
        <v>33</v>
      </c>
      <c r="J1">
        <v>1.5</v>
      </c>
    </row>
    <row r="2" spans="1:18" ht="104" thickTop="1" thickBot="1">
      <c r="A2" s="4" t="s">
        <v>32</v>
      </c>
      <c r="B2" s="4" t="s">
        <v>31</v>
      </c>
      <c r="C2" s="4" t="s">
        <v>30</v>
      </c>
      <c r="D2" s="4" t="s">
        <v>29</v>
      </c>
      <c r="E2" s="4" t="s">
        <v>28</v>
      </c>
      <c r="F2" s="4" t="s">
        <v>27</v>
      </c>
      <c r="G2" s="13" t="s">
        <v>48</v>
      </c>
      <c r="H2" s="6" t="s">
        <v>35</v>
      </c>
      <c r="I2" s="6" t="s">
        <v>36</v>
      </c>
      <c r="J2" s="11" t="s">
        <v>40</v>
      </c>
      <c r="K2" s="11" t="s">
        <v>41</v>
      </c>
      <c r="L2" s="12" t="s">
        <v>42</v>
      </c>
      <c r="M2" s="12" t="s">
        <v>43</v>
      </c>
      <c r="N2" s="12" t="s">
        <v>44</v>
      </c>
      <c r="O2" s="12" t="s">
        <v>45</v>
      </c>
      <c r="P2" s="12" t="s">
        <v>46</v>
      </c>
      <c r="Q2" s="12" t="s">
        <v>47</v>
      </c>
      <c r="R2" s="12" t="s">
        <v>49</v>
      </c>
    </row>
    <row r="3" spans="1:18" ht="19" thickTop="1" thickBot="1">
      <c r="A3" s="4"/>
      <c r="B3" s="4"/>
      <c r="C3" s="2"/>
      <c r="D3" s="2"/>
      <c r="E3" s="2"/>
      <c r="F3" s="2"/>
      <c r="G3" s="14">
        <v>2</v>
      </c>
    </row>
    <row r="4" spans="1:18" ht="19" thickTop="1" thickBot="1">
      <c r="A4" s="4">
        <v>267</v>
      </c>
      <c r="B4" s="5">
        <v>41803</v>
      </c>
      <c r="C4" s="2" t="s">
        <v>34</v>
      </c>
      <c r="D4" s="2" t="s">
        <v>25</v>
      </c>
      <c r="E4" s="2"/>
      <c r="F4" s="2"/>
      <c r="G4" s="14">
        <v>2</v>
      </c>
      <c r="I4">
        <v>176204</v>
      </c>
      <c r="J4">
        <f>I4/2220</f>
        <v>79.37117117117117</v>
      </c>
      <c r="K4">
        <f>(J4/$J$1)*1000</f>
        <v>52914.114114114112</v>
      </c>
    </row>
    <row r="5" spans="1:18" ht="19" thickTop="1" thickBot="1">
      <c r="A5" s="4"/>
      <c r="B5" s="4"/>
      <c r="C5" s="2"/>
      <c r="D5" s="2"/>
      <c r="E5" s="2"/>
      <c r="F5" s="2"/>
      <c r="G5" s="14">
        <v>2</v>
      </c>
    </row>
    <row r="6" spans="1:18" ht="19" thickTop="1" thickBot="1">
      <c r="A6" s="4">
        <f>A4+1</f>
        <v>268</v>
      </c>
      <c r="B6" s="5">
        <v>41803</v>
      </c>
      <c r="C6" s="2" t="s">
        <v>34</v>
      </c>
      <c r="D6" s="2" t="s">
        <v>24</v>
      </c>
      <c r="E6" s="1"/>
      <c r="F6" s="1"/>
      <c r="G6" s="14">
        <v>2</v>
      </c>
      <c r="H6">
        <v>397</v>
      </c>
      <c r="I6">
        <v>20600</v>
      </c>
      <c r="J6">
        <f>I6/2220</f>
        <v>9.2792792792792795</v>
      </c>
      <c r="K6">
        <f>(J6/$J$1)*1000</f>
        <v>6186.1861861861862</v>
      </c>
      <c r="L6">
        <f>G6</f>
        <v>2</v>
      </c>
      <c r="M6">
        <f>K6</f>
        <v>6186.1861861861862</v>
      </c>
      <c r="N6">
        <f>M6/G6</f>
        <v>3093.0930930930931</v>
      </c>
      <c r="O6">
        <f>N6/112</f>
        <v>27.616902616902617</v>
      </c>
      <c r="P6">
        <f>O6*1.5*10^-12</f>
        <v>4.1425353925353922E-11</v>
      </c>
      <c r="Q6">
        <f>O6*1.5</f>
        <v>41.425353925353924</v>
      </c>
      <c r="R6">
        <f>Q6/10^6</f>
        <v>4.1425353925353926E-5</v>
      </c>
    </row>
    <row r="7" spans="1:18" ht="19" thickTop="1" thickBot="1">
      <c r="A7" s="4">
        <f t="shared" ref="A7:A30" si="0">A6+1</f>
        <v>269</v>
      </c>
      <c r="B7" s="5">
        <v>41803</v>
      </c>
      <c r="C7" s="2" t="s">
        <v>34</v>
      </c>
      <c r="D7" s="2" t="s">
        <v>23</v>
      </c>
      <c r="E7" s="1"/>
      <c r="F7" s="1"/>
      <c r="G7" s="14">
        <v>2</v>
      </c>
      <c r="H7">
        <v>94</v>
      </c>
      <c r="I7">
        <v>19841</v>
      </c>
    </row>
    <row r="8" spans="1:18" ht="19" thickTop="1" thickBot="1">
      <c r="A8" s="4">
        <f t="shared" si="0"/>
        <v>270</v>
      </c>
      <c r="B8" s="5">
        <v>41803</v>
      </c>
      <c r="C8" s="2" t="s">
        <v>34</v>
      </c>
      <c r="D8" s="2" t="s">
        <v>22</v>
      </c>
      <c r="E8" s="1"/>
      <c r="F8" s="1"/>
      <c r="G8" s="14">
        <v>2</v>
      </c>
      <c r="H8">
        <v>94</v>
      </c>
      <c r="I8">
        <v>16581</v>
      </c>
    </row>
    <row r="9" spans="1:18" ht="19" thickTop="1" thickBot="1">
      <c r="A9" s="4">
        <f t="shared" si="0"/>
        <v>271</v>
      </c>
      <c r="B9" s="5">
        <v>41803</v>
      </c>
      <c r="C9" s="2" t="s">
        <v>34</v>
      </c>
      <c r="D9" s="2" t="s">
        <v>21</v>
      </c>
      <c r="E9" s="1"/>
      <c r="F9" s="1"/>
      <c r="G9" s="14">
        <v>2</v>
      </c>
      <c r="H9">
        <v>0.3</v>
      </c>
      <c r="I9">
        <v>21844</v>
      </c>
    </row>
    <row r="10" spans="1:18" ht="19" thickTop="1" thickBot="1">
      <c r="A10" s="4">
        <f t="shared" si="0"/>
        <v>272</v>
      </c>
      <c r="B10" s="5">
        <v>41803</v>
      </c>
      <c r="C10" s="2" t="s">
        <v>34</v>
      </c>
      <c r="D10" s="2" t="s">
        <v>20</v>
      </c>
      <c r="E10" s="1"/>
      <c r="F10" s="1"/>
      <c r="G10" s="14">
        <v>2</v>
      </c>
      <c r="H10">
        <v>188</v>
      </c>
      <c r="I10">
        <v>23645</v>
      </c>
    </row>
    <row r="11" spans="1:18" ht="19" thickTop="1" thickBot="1">
      <c r="A11" s="4">
        <f t="shared" si="0"/>
        <v>273</v>
      </c>
      <c r="B11" s="5">
        <v>41803</v>
      </c>
      <c r="C11" s="2" t="s">
        <v>34</v>
      </c>
      <c r="D11" s="2" t="s">
        <v>19</v>
      </c>
      <c r="E11" s="1"/>
      <c r="F11" s="1"/>
      <c r="G11" s="14">
        <v>2</v>
      </c>
      <c r="H11">
        <v>28</v>
      </c>
      <c r="I11">
        <v>22881</v>
      </c>
    </row>
    <row r="12" spans="1:18" ht="19" thickTop="1" thickBot="1">
      <c r="A12" s="4">
        <f t="shared" si="0"/>
        <v>274</v>
      </c>
      <c r="B12" s="5">
        <v>41803</v>
      </c>
      <c r="C12" s="2" t="s">
        <v>34</v>
      </c>
      <c r="D12" s="2" t="s">
        <v>18</v>
      </c>
      <c r="E12" s="1"/>
      <c r="F12" s="1"/>
      <c r="G12" s="14">
        <v>2</v>
      </c>
      <c r="H12">
        <v>180</v>
      </c>
      <c r="I12">
        <v>49063</v>
      </c>
    </row>
    <row r="13" spans="1:18" ht="19" thickTop="1" thickBot="1">
      <c r="A13" s="4">
        <f t="shared" si="0"/>
        <v>275</v>
      </c>
      <c r="B13" s="5">
        <v>41803</v>
      </c>
      <c r="C13" s="2" t="s">
        <v>34</v>
      </c>
      <c r="D13" s="2" t="s">
        <v>17</v>
      </c>
      <c r="E13" s="1"/>
      <c r="F13" s="1"/>
      <c r="G13" s="14">
        <v>2</v>
      </c>
      <c r="H13">
        <v>291</v>
      </c>
      <c r="I13">
        <v>33602</v>
      </c>
    </row>
    <row r="14" spans="1:18" ht="19" thickTop="1" thickBot="1">
      <c r="A14" s="4">
        <f t="shared" si="0"/>
        <v>276</v>
      </c>
      <c r="B14" s="5">
        <v>41803</v>
      </c>
      <c r="C14" s="2" t="s">
        <v>34</v>
      </c>
      <c r="D14" s="2" t="s">
        <v>16</v>
      </c>
      <c r="E14" s="1"/>
      <c r="F14" s="1"/>
      <c r="G14" s="14">
        <v>2</v>
      </c>
      <c r="H14">
        <v>158</v>
      </c>
      <c r="I14">
        <v>23175</v>
      </c>
    </row>
    <row r="15" spans="1:18" ht="19" thickTop="1" thickBot="1">
      <c r="A15" s="4">
        <f t="shared" si="0"/>
        <v>277</v>
      </c>
      <c r="B15" s="5">
        <v>41803</v>
      </c>
      <c r="C15" s="2" t="s">
        <v>34</v>
      </c>
      <c r="D15" s="2" t="s">
        <v>15</v>
      </c>
      <c r="E15" s="1"/>
      <c r="F15" s="1"/>
      <c r="G15" s="14">
        <v>2</v>
      </c>
      <c r="H15">
        <v>474</v>
      </c>
      <c r="I15">
        <v>23259</v>
      </c>
    </row>
    <row r="16" spans="1:18" ht="19" thickTop="1" thickBot="1">
      <c r="A16" s="4">
        <f t="shared" si="0"/>
        <v>278</v>
      </c>
      <c r="B16" s="5">
        <v>41803</v>
      </c>
      <c r="C16" s="2" t="s">
        <v>34</v>
      </c>
      <c r="D16" s="2" t="s">
        <v>14</v>
      </c>
      <c r="E16" s="1"/>
      <c r="F16" s="1"/>
      <c r="G16" s="14">
        <v>2</v>
      </c>
      <c r="H16">
        <v>450</v>
      </c>
      <c r="I16">
        <v>22941</v>
      </c>
    </row>
    <row r="17" spans="1:9" ht="19" thickTop="1" thickBot="1">
      <c r="A17" s="4">
        <f t="shared" si="0"/>
        <v>279</v>
      </c>
      <c r="B17" s="5">
        <v>41803</v>
      </c>
      <c r="C17" s="2" t="s">
        <v>34</v>
      </c>
      <c r="D17" s="2" t="s">
        <v>13</v>
      </c>
      <c r="E17" s="1"/>
      <c r="F17" s="1"/>
      <c r="G17" s="14">
        <v>2</v>
      </c>
      <c r="H17">
        <v>418</v>
      </c>
      <c r="I17">
        <v>20406</v>
      </c>
    </row>
    <row r="18" spans="1:9" ht="19" thickTop="1" thickBot="1">
      <c r="A18" s="4">
        <f t="shared" si="0"/>
        <v>280</v>
      </c>
      <c r="B18" s="5">
        <v>41803</v>
      </c>
      <c r="C18" s="2" t="s">
        <v>34</v>
      </c>
      <c r="D18" s="2" t="s">
        <v>12</v>
      </c>
      <c r="E18" s="1"/>
      <c r="F18" s="1"/>
      <c r="G18" s="14">
        <v>2</v>
      </c>
      <c r="H18">
        <v>0.8</v>
      </c>
      <c r="I18">
        <v>18066</v>
      </c>
    </row>
    <row r="19" spans="1:9" ht="19" thickTop="1" thickBot="1">
      <c r="A19" s="4">
        <f t="shared" si="0"/>
        <v>281</v>
      </c>
      <c r="B19" s="5">
        <v>41803</v>
      </c>
      <c r="C19" s="2" t="s">
        <v>34</v>
      </c>
      <c r="D19" s="2" t="s">
        <v>11</v>
      </c>
      <c r="E19" s="1"/>
      <c r="F19" s="1"/>
      <c r="G19" s="14">
        <v>2</v>
      </c>
      <c r="H19">
        <v>9.9</v>
      </c>
      <c r="I19">
        <v>19835</v>
      </c>
    </row>
    <row r="20" spans="1:9" ht="19" thickTop="1" thickBot="1">
      <c r="A20" s="4">
        <f t="shared" si="0"/>
        <v>282</v>
      </c>
      <c r="B20" s="5">
        <v>41803</v>
      </c>
      <c r="C20" s="2" t="s">
        <v>34</v>
      </c>
      <c r="D20" s="2" t="s">
        <v>10</v>
      </c>
      <c r="E20" s="1"/>
      <c r="F20" s="1"/>
      <c r="G20" s="14">
        <v>2</v>
      </c>
      <c r="H20">
        <v>857</v>
      </c>
      <c r="I20">
        <v>18210</v>
      </c>
    </row>
    <row r="21" spans="1:9" ht="19" thickTop="1" thickBot="1">
      <c r="A21" s="4">
        <f t="shared" si="0"/>
        <v>283</v>
      </c>
      <c r="B21" s="5">
        <v>41803</v>
      </c>
      <c r="C21" s="2" t="s">
        <v>34</v>
      </c>
      <c r="D21" s="2" t="s">
        <v>9</v>
      </c>
      <c r="E21" s="1"/>
      <c r="F21" s="1"/>
      <c r="G21" s="14">
        <v>2</v>
      </c>
      <c r="H21">
        <v>735</v>
      </c>
      <c r="I21">
        <v>20271</v>
      </c>
    </row>
    <row r="22" spans="1:9" ht="19" thickTop="1" thickBot="1">
      <c r="A22" s="4">
        <f t="shared" si="0"/>
        <v>284</v>
      </c>
      <c r="B22" s="5">
        <v>41803</v>
      </c>
      <c r="C22" s="2" t="s">
        <v>34</v>
      </c>
      <c r="D22" s="2" t="s">
        <v>8</v>
      </c>
      <c r="E22" s="1"/>
      <c r="F22" s="1"/>
      <c r="G22" s="14">
        <v>2</v>
      </c>
      <c r="H22">
        <v>285</v>
      </c>
      <c r="I22">
        <v>20610</v>
      </c>
    </row>
    <row r="23" spans="1:9" ht="19" thickTop="1" thickBot="1">
      <c r="A23" s="4">
        <f t="shared" si="0"/>
        <v>285</v>
      </c>
      <c r="B23" s="5">
        <v>41803</v>
      </c>
      <c r="C23" s="2" t="s">
        <v>34</v>
      </c>
      <c r="D23" s="2" t="s">
        <v>7</v>
      </c>
      <c r="E23" s="1"/>
      <c r="F23" s="1"/>
      <c r="G23" s="14">
        <v>2</v>
      </c>
      <c r="H23">
        <v>299</v>
      </c>
      <c r="I23">
        <v>17757</v>
      </c>
    </row>
    <row r="24" spans="1:9" ht="19" thickTop="1" thickBot="1">
      <c r="A24" s="4">
        <f t="shared" si="0"/>
        <v>286</v>
      </c>
      <c r="B24" s="5">
        <v>41803</v>
      </c>
      <c r="C24" s="2" t="s">
        <v>34</v>
      </c>
      <c r="D24" s="2" t="s">
        <v>6</v>
      </c>
      <c r="E24" s="1"/>
      <c r="F24" s="1"/>
      <c r="G24" s="14">
        <v>2</v>
      </c>
      <c r="H24">
        <v>7.7</v>
      </c>
      <c r="I24">
        <v>16536</v>
      </c>
    </row>
    <row r="25" spans="1:9" ht="19" thickTop="1" thickBot="1">
      <c r="A25" s="4">
        <f t="shared" si="0"/>
        <v>287</v>
      </c>
      <c r="B25" s="5">
        <v>41803</v>
      </c>
      <c r="C25" s="2" t="s">
        <v>34</v>
      </c>
      <c r="D25" s="2" t="s">
        <v>5</v>
      </c>
      <c r="E25" s="1"/>
      <c r="F25" s="1"/>
      <c r="G25" s="14">
        <v>2</v>
      </c>
      <c r="H25">
        <v>38</v>
      </c>
      <c r="I25">
        <v>18641</v>
      </c>
    </row>
    <row r="26" spans="1:9" ht="19" thickTop="1" thickBot="1">
      <c r="A26" s="4">
        <f t="shared" si="0"/>
        <v>288</v>
      </c>
      <c r="B26" s="5">
        <v>41803</v>
      </c>
      <c r="C26" s="2" t="s">
        <v>34</v>
      </c>
      <c r="D26" s="2" t="s">
        <v>4</v>
      </c>
      <c r="E26" s="1"/>
      <c r="F26" s="1"/>
      <c r="G26" s="14">
        <v>2</v>
      </c>
      <c r="H26">
        <v>295</v>
      </c>
      <c r="I26">
        <v>19078</v>
      </c>
    </row>
    <row r="27" spans="1:9" ht="19" thickTop="1" thickBot="1">
      <c r="A27" s="4">
        <f t="shared" si="0"/>
        <v>289</v>
      </c>
      <c r="B27" s="5">
        <v>41803</v>
      </c>
      <c r="C27" s="2" t="s">
        <v>34</v>
      </c>
      <c r="D27" s="2" t="s">
        <v>3</v>
      </c>
      <c r="E27" s="1"/>
      <c r="F27" s="1"/>
      <c r="G27" s="14">
        <v>2</v>
      </c>
      <c r="H27">
        <v>200</v>
      </c>
      <c r="I27">
        <v>18432</v>
      </c>
    </row>
    <row r="28" spans="1:9" ht="19" thickTop="1" thickBot="1">
      <c r="A28" s="4">
        <f t="shared" si="0"/>
        <v>290</v>
      </c>
      <c r="B28" s="5">
        <v>41803</v>
      </c>
      <c r="C28" s="2" t="s">
        <v>34</v>
      </c>
      <c r="D28" s="2" t="s">
        <v>2</v>
      </c>
      <c r="E28" s="1"/>
      <c r="F28" s="1"/>
      <c r="G28" s="14">
        <v>2</v>
      </c>
      <c r="H28">
        <v>18</v>
      </c>
      <c r="I28">
        <v>19399</v>
      </c>
    </row>
    <row r="29" spans="1:9" ht="19" thickTop="1" thickBot="1">
      <c r="A29" s="4">
        <f t="shared" si="0"/>
        <v>291</v>
      </c>
      <c r="B29" s="5">
        <v>41803</v>
      </c>
      <c r="C29" s="2" t="s">
        <v>34</v>
      </c>
      <c r="D29" s="2" t="s">
        <v>1</v>
      </c>
      <c r="E29" s="1"/>
      <c r="F29" s="1"/>
      <c r="G29" s="14">
        <v>2</v>
      </c>
      <c r="H29">
        <v>24</v>
      </c>
      <c r="I29">
        <v>22249</v>
      </c>
    </row>
    <row r="30" spans="1:9" ht="19" thickTop="1" thickBot="1">
      <c r="A30" s="4">
        <f t="shared" si="0"/>
        <v>292</v>
      </c>
      <c r="B30" s="5">
        <v>41803</v>
      </c>
      <c r="C30" s="2" t="s">
        <v>34</v>
      </c>
      <c r="D30" s="2" t="s">
        <v>0</v>
      </c>
      <c r="E30" s="1"/>
      <c r="F30" s="1"/>
      <c r="G30" s="14">
        <v>2</v>
      </c>
      <c r="H30">
        <v>0</v>
      </c>
      <c r="I30">
        <v>20149</v>
      </c>
    </row>
    <row r="31" spans="1:9" ht="14" thickTop="1"/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1"/>
  <sheetViews>
    <sheetView tabSelected="1" topLeftCell="G1" workbookViewId="0">
      <selection activeCell="AD6" sqref="AC6:AD6"/>
    </sheetView>
  </sheetViews>
  <sheetFormatPr baseColWidth="10" defaultColWidth="8.7109375" defaultRowHeight="13" x14ac:dyDescent="0"/>
  <cols>
    <col min="1" max="1" width="19" customWidth="1"/>
    <col min="2" max="2" width="18" customWidth="1"/>
    <col min="3" max="3" width="19.140625" customWidth="1"/>
    <col min="4" max="4" width="19.5703125" customWidth="1"/>
    <col min="5" max="5" width="20.7109375" customWidth="1"/>
    <col min="6" max="7" width="21.28515625" customWidth="1"/>
  </cols>
  <sheetData>
    <row r="1" spans="1:18" ht="14" thickBot="1">
      <c r="A1" t="s">
        <v>33</v>
      </c>
      <c r="J1">
        <v>1.5</v>
      </c>
    </row>
    <row r="2" spans="1:18" ht="104" thickTop="1" thickBot="1">
      <c r="A2" s="4" t="s">
        <v>32</v>
      </c>
      <c r="B2" s="4" t="s">
        <v>31</v>
      </c>
      <c r="C2" s="4" t="s">
        <v>30</v>
      </c>
      <c r="D2" s="4" t="s">
        <v>29</v>
      </c>
      <c r="E2" s="4" t="s">
        <v>28</v>
      </c>
      <c r="F2" s="4" t="s">
        <v>27</v>
      </c>
      <c r="G2" s="13" t="s">
        <v>48</v>
      </c>
      <c r="H2" s="6" t="s">
        <v>35</v>
      </c>
      <c r="I2" s="6" t="s">
        <v>36</v>
      </c>
      <c r="J2" s="11" t="s">
        <v>40</v>
      </c>
      <c r="K2" s="11" t="s">
        <v>41</v>
      </c>
      <c r="L2" s="12" t="s">
        <v>42</v>
      </c>
      <c r="M2" s="12" t="s">
        <v>43</v>
      </c>
      <c r="N2" s="12" t="s">
        <v>44</v>
      </c>
      <c r="O2" s="12" t="s">
        <v>45</v>
      </c>
      <c r="P2" s="12" t="s">
        <v>46</v>
      </c>
      <c r="Q2" s="12" t="s">
        <v>47</v>
      </c>
      <c r="R2" s="12" t="s">
        <v>49</v>
      </c>
    </row>
    <row r="3" spans="1:18" ht="19" thickTop="1" thickBot="1">
      <c r="A3" s="4"/>
      <c r="B3" s="4"/>
      <c r="C3" s="2"/>
      <c r="D3" s="2"/>
      <c r="E3" s="2"/>
      <c r="F3" s="2"/>
      <c r="G3" s="14">
        <v>2</v>
      </c>
    </row>
    <row r="4" spans="1:18" ht="19" thickTop="1" thickBot="1">
      <c r="A4" s="4">
        <v>293</v>
      </c>
      <c r="B4" s="5">
        <v>41804</v>
      </c>
      <c r="C4" s="2" t="s">
        <v>34</v>
      </c>
      <c r="D4" s="2" t="s">
        <v>25</v>
      </c>
      <c r="E4" s="2"/>
      <c r="F4" s="2"/>
      <c r="G4" s="14">
        <v>2</v>
      </c>
      <c r="I4">
        <v>247</v>
      </c>
      <c r="J4">
        <f>I4/2220</f>
        <v>0.11126126126126126</v>
      </c>
      <c r="K4">
        <f>(J4/$J$1)*1000</f>
        <v>74.174174174174169</v>
      </c>
    </row>
    <row r="5" spans="1:18" ht="19" thickTop="1" thickBot="1">
      <c r="A5" s="4"/>
      <c r="B5" s="4"/>
      <c r="C5" s="2"/>
      <c r="D5" s="2"/>
      <c r="E5" s="2"/>
      <c r="F5" s="2"/>
      <c r="G5" s="14">
        <v>2</v>
      </c>
    </row>
    <row r="6" spans="1:18" ht="19" thickTop="1" thickBot="1">
      <c r="A6" s="4">
        <f>A4+1</f>
        <v>294</v>
      </c>
      <c r="B6" s="5">
        <v>41804</v>
      </c>
      <c r="C6" s="2" t="s">
        <v>34</v>
      </c>
      <c r="D6" s="2" t="s">
        <v>24</v>
      </c>
      <c r="E6" s="1"/>
      <c r="F6" s="1"/>
      <c r="G6" s="14">
        <v>2</v>
      </c>
      <c r="H6">
        <v>397</v>
      </c>
      <c r="I6">
        <v>8269</v>
      </c>
      <c r="J6">
        <f>I6/2220</f>
        <v>3.7247747747747746</v>
      </c>
      <c r="K6">
        <f>(J6/$J$1)*1000</f>
        <v>2483.1831831831832</v>
      </c>
      <c r="L6">
        <f>G6</f>
        <v>2</v>
      </c>
      <c r="M6">
        <f>K6-$K$4</f>
        <v>2409.0090090090089</v>
      </c>
      <c r="N6">
        <f>M6/G6</f>
        <v>1204.5045045045044</v>
      </c>
      <c r="O6">
        <f>N6/112</f>
        <v>10.754504504504505</v>
      </c>
      <c r="P6">
        <f>O6*1.5*10^-12</f>
        <v>1.6131756756756758E-11</v>
      </c>
      <c r="Q6">
        <f>O6*1.5</f>
        <v>16.131756756756758</v>
      </c>
      <c r="R6">
        <f>Q6/10^6</f>
        <v>1.6131756756756758E-5</v>
      </c>
    </row>
    <row r="7" spans="1:18" ht="19" thickTop="1" thickBot="1">
      <c r="A7" s="4">
        <f t="shared" ref="A7:A30" si="0">A6+1</f>
        <v>295</v>
      </c>
      <c r="B7" s="5">
        <v>41804</v>
      </c>
      <c r="C7" s="2" t="s">
        <v>34</v>
      </c>
      <c r="D7" s="2" t="s">
        <v>23</v>
      </c>
      <c r="E7" s="1"/>
      <c r="F7" s="1"/>
      <c r="G7" s="14">
        <v>2</v>
      </c>
      <c r="H7">
        <v>94</v>
      </c>
      <c r="I7">
        <v>5940</v>
      </c>
      <c r="J7">
        <f t="shared" ref="J7:J30" si="1">I7/2220</f>
        <v>2.6756756756756759</v>
      </c>
      <c r="K7">
        <f t="shared" ref="K7:K30" si="2">(J7/$J$1)*1000</f>
        <v>1783.783783783784</v>
      </c>
      <c r="L7">
        <f t="shared" ref="L7:L30" si="3">G7</f>
        <v>2</v>
      </c>
      <c r="M7">
        <f t="shared" ref="M7:M30" si="4">K7-$K$4</f>
        <v>1709.6096096096098</v>
      </c>
      <c r="N7">
        <f t="shared" ref="N7:N30" si="5">M7/G7</f>
        <v>854.80480480480492</v>
      </c>
      <c r="O7">
        <f t="shared" ref="O7:O30" si="6">N7/112</f>
        <v>7.6321857571857583</v>
      </c>
      <c r="P7">
        <f t="shared" ref="P7:P30" si="7">O7*1.5*10^-12</f>
        <v>1.1448278635778637E-11</v>
      </c>
      <c r="Q7">
        <f t="shared" ref="Q7:Q30" si="8">O7*1.5</f>
        <v>11.448278635778637</v>
      </c>
      <c r="R7">
        <f t="shared" ref="R7:R30" si="9">Q7/10^6</f>
        <v>1.1448278635778637E-5</v>
      </c>
    </row>
    <row r="8" spans="1:18" ht="19" thickTop="1" thickBot="1">
      <c r="A8" s="4">
        <f t="shared" si="0"/>
        <v>296</v>
      </c>
      <c r="B8" s="5">
        <v>41804</v>
      </c>
      <c r="C8" s="2" t="s">
        <v>34</v>
      </c>
      <c r="D8" s="2" t="s">
        <v>22</v>
      </c>
      <c r="E8" s="1"/>
      <c r="F8" s="1"/>
      <c r="G8" s="14">
        <v>2</v>
      </c>
      <c r="H8">
        <v>94</v>
      </c>
      <c r="I8">
        <v>6324</v>
      </c>
      <c r="J8">
        <f t="shared" si="1"/>
        <v>2.8486486486486489</v>
      </c>
      <c r="K8">
        <f t="shared" si="2"/>
        <v>1899.0990990990992</v>
      </c>
      <c r="L8">
        <f t="shared" si="3"/>
        <v>2</v>
      </c>
      <c r="M8">
        <f t="shared" si="4"/>
        <v>1824.9249249249251</v>
      </c>
      <c r="N8">
        <f t="shared" si="5"/>
        <v>912.46246246246255</v>
      </c>
      <c r="O8">
        <f t="shared" si="6"/>
        <v>8.1469862719862736</v>
      </c>
      <c r="P8">
        <f t="shared" si="7"/>
        <v>1.222047940797941E-11</v>
      </c>
      <c r="Q8">
        <f t="shared" si="8"/>
        <v>12.220479407979411</v>
      </c>
      <c r="R8">
        <f t="shared" si="9"/>
        <v>1.2220479407979411E-5</v>
      </c>
    </row>
    <row r="9" spans="1:18" ht="19" thickTop="1" thickBot="1">
      <c r="A9" s="4">
        <f t="shared" si="0"/>
        <v>297</v>
      </c>
      <c r="B9" s="5">
        <v>41804</v>
      </c>
      <c r="C9" s="2" t="s">
        <v>34</v>
      </c>
      <c r="D9" s="2" t="s">
        <v>21</v>
      </c>
      <c r="E9" s="1"/>
      <c r="F9" s="1"/>
      <c r="G9" s="14">
        <v>2</v>
      </c>
      <c r="H9">
        <v>0.3</v>
      </c>
      <c r="I9">
        <v>2428</v>
      </c>
      <c r="J9">
        <f t="shared" si="1"/>
        <v>1.0936936936936936</v>
      </c>
      <c r="K9">
        <f t="shared" si="2"/>
        <v>729.12912912912907</v>
      </c>
      <c r="L9">
        <f t="shared" si="3"/>
        <v>2</v>
      </c>
      <c r="M9">
        <f t="shared" si="4"/>
        <v>654.95495495495493</v>
      </c>
      <c r="N9">
        <f t="shared" si="5"/>
        <v>327.47747747747746</v>
      </c>
      <c r="O9">
        <f t="shared" si="6"/>
        <v>2.9239060489060487</v>
      </c>
      <c r="P9">
        <f t="shared" si="7"/>
        <v>4.3858590733590735E-12</v>
      </c>
      <c r="Q9">
        <f t="shared" si="8"/>
        <v>4.3858590733590734</v>
      </c>
      <c r="R9">
        <f t="shared" si="9"/>
        <v>4.3858590733590732E-6</v>
      </c>
    </row>
    <row r="10" spans="1:18" ht="19" thickTop="1" thickBot="1">
      <c r="A10" s="4">
        <f t="shared" si="0"/>
        <v>298</v>
      </c>
      <c r="B10" s="5">
        <v>41804</v>
      </c>
      <c r="C10" s="2" t="s">
        <v>34</v>
      </c>
      <c r="D10" s="2" t="s">
        <v>20</v>
      </c>
      <c r="E10" s="1"/>
      <c r="F10" s="1"/>
      <c r="G10" s="14">
        <v>2</v>
      </c>
      <c r="H10">
        <v>188</v>
      </c>
      <c r="I10">
        <v>4483</v>
      </c>
      <c r="J10">
        <f t="shared" si="1"/>
        <v>2.0193693693693695</v>
      </c>
      <c r="K10">
        <f t="shared" si="2"/>
        <v>1346.2462462462463</v>
      </c>
      <c r="L10">
        <f t="shared" si="3"/>
        <v>2</v>
      </c>
      <c r="M10">
        <f t="shared" si="4"/>
        <v>1272.0720720720722</v>
      </c>
      <c r="N10">
        <f t="shared" si="5"/>
        <v>636.03603603603608</v>
      </c>
      <c r="O10">
        <f t="shared" si="6"/>
        <v>5.6788931788931789</v>
      </c>
      <c r="P10">
        <f t="shared" si="7"/>
        <v>8.5183397683397684E-12</v>
      </c>
      <c r="Q10">
        <f t="shared" si="8"/>
        <v>8.5183397683397679</v>
      </c>
      <c r="R10">
        <f t="shared" si="9"/>
        <v>8.5183397683397674E-6</v>
      </c>
    </row>
    <row r="11" spans="1:18" ht="19" thickTop="1" thickBot="1">
      <c r="A11" s="4">
        <f t="shared" si="0"/>
        <v>299</v>
      </c>
      <c r="B11" s="5">
        <v>41804</v>
      </c>
      <c r="C11" s="2" t="s">
        <v>34</v>
      </c>
      <c r="D11" s="2" t="s">
        <v>19</v>
      </c>
      <c r="E11" s="1"/>
      <c r="F11" s="1"/>
      <c r="G11" s="14">
        <v>2</v>
      </c>
      <c r="H11">
        <v>28</v>
      </c>
      <c r="I11">
        <v>5931</v>
      </c>
      <c r="J11">
        <f t="shared" si="1"/>
        <v>2.6716216216216218</v>
      </c>
      <c r="K11">
        <f t="shared" si="2"/>
        <v>1781.081081081081</v>
      </c>
      <c r="L11">
        <f t="shared" si="3"/>
        <v>2</v>
      </c>
      <c r="M11">
        <f t="shared" si="4"/>
        <v>1706.9069069069069</v>
      </c>
      <c r="N11">
        <f t="shared" si="5"/>
        <v>853.45345345345345</v>
      </c>
      <c r="O11">
        <f t="shared" si="6"/>
        <v>7.6201201201201201</v>
      </c>
      <c r="P11">
        <f t="shared" si="7"/>
        <v>1.1430180180180179E-11</v>
      </c>
      <c r="Q11">
        <f t="shared" si="8"/>
        <v>11.43018018018018</v>
      </c>
      <c r="R11">
        <f t="shared" si="9"/>
        <v>1.1430180180180181E-5</v>
      </c>
    </row>
    <row r="12" spans="1:18" ht="19" thickTop="1" thickBot="1">
      <c r="A12" s="4">
        <f t="shared" si="0"/>
        <v>300</v>
      </c>
      <c r="B12" s="5">
        <v>41804</v>
      </c>
      <c r="C12" s="2" t="s">
        <v>34</v>
      </c>
      <c r="D12" s="2" t="s">
        <v>18</v>
      </c>
      <c r="E12" s="1"/>
      <c r="F12" s="1"/>
      <c r="G12" s="14">
        <v>2</v>
      </c>
      <c r="H12">
        <v>180</v>
      </c>
      <c r="I12">
        <v>5469</v>
      </c>
      <c r="J12">
        <f t="shared" si="1"/>
        <v>2.4635135135135133</v>
      </c>
      <c r="K12">
        <f t="shared" si="2"/>
        <v>1642.3423423423421</v>
      </c>
      <c r="L12">
        <f t="shared" si="3"/>
        <v>2</v>
      </c>
      <c r="M12">
        <f t="shared" si="4"/>
        <v>1568.168168168168</v>
      </c>
      <c r="N12">
        <f t="shared" si="5"/>
        <v>784.084084084084</v>
      </c>
      <c r="O12">
        <f t="shared" si="6"/>
        <v>7.0007507507507496</v>
      </c>
      <c r="P12">
        <f t="shared" si="7"/>
        <v>1.0501126126126123E-11</v>
      </c>
      <c r="Q12">
        <f t="shared" si="8"/>
        <v>10.501126126126124</v>
      </c>
      <c r="R12">
        <f t="shared" si="9"/>
        <v>1.0501126126126124E-5</v>
      </c>
    </row>
    <row r="13" spans="1:18" ht="19" thickTop="1" thickBot="1">
      <c r="A13" s="4">
        <f t="shared" si="0"/>
        <v>301</v>
      </c>
      <c r="B13" s="5">
        <v>41804</v>
      </c>
      <c r="C13" s="2" t="s">
        <v>34</v>
      </c>
      <c r="D13" s="2" t="s">
        <v>17</v>
      </c>
      <c r="E13" s="1"/>
      <c r="F13" s="1"/>
      <c r="G13" s="14">
        <v>2</v>
      </c>
      <c r="H13">
        <v>291</v>
      </c>
      <c r="I13">
        <v>5058</v>
      </c>
      <c r="J13">
        <f t="shared" si="1"/>
        <v>2.2783783783783784</v>
      </c>
      <c r="K13">
        <f t="shared" si="2"/>
        <v>1518.918918918919</v>
      </c>
      <c r="L13">
        <f t="shared" si="3"/>
        <v>2</v>
      </c>
      <c r="M13">
        <f t="shared" si="4"/>
        <v>1444.7447447447448</v>
      </c>
      <c r="N13">
        <f t="shared" si="5"/>
        <v>722.37237237237241</v>
      </c>
      <c r="O13">
        <f t="shared" si="6"/>
        <v>6.449753324753325</v>
      </c>
      <c r="P13">
        <f t="shared" si="7"/>
        <v>9.6746299871299885E-12</v>
      </c>
      <c r="Q13">
        <f t="shared" si="8"/>
        <v>9.6746299871299879</v>
      </c>
      <c r="R13">
        <f t="shared" si="9"/>
        <v>9.6746299871299875E-6</v>
      </c>
    </row>
    <row r="14" spans="1:18" ht="19" thickTop="1" thickBot="1">
      <c r="A14" s="4">
        <f t="shared" si="0"/>
        <v>302</v>
      </c>
      <c r="B14" s="5">
        <v>41804</v>
      </c>
      <c r="C14" s="2" t="s">
        <v>34</v>
      </c>
      <c r="D14" s="2" t="s">
        <v>16</v>
      </c>
      <c r="E14" s="1"/>
      <c r="F14" s="1"/>
      <c r="G14" s="14">
        <v>2</v>
      </c>
      <c r="H14">
        <v>158</v>
      </c>
      <c r="I14">
        <v>5646</v>
      </c>
      <c r="J14">
        <f t="shared" si="1"/>
        <v>2.5432432432432432</v>
      </c>
      <c r="K14">
        <f t="shared" si="2"/>
        <v>1695.4954954954956</v>
      </c>
      <c r="L14">
        <f t="shared" si="3"/>
        <v>2</v>
      </c>
      <c r="M14">
        <f t="shared" si="4"/>
        <v>1621.3213213213214</v>
      </c>
      <c r="N14">
        <f t="shared" si="5"/>
        <v>810.66066066066071</v>
      </c>
      <c r="O14">
        <f t="shared" si="6"/>
        <v>7.2380416130416139</v>
      </c>
      <c r="P14">
        <f t="shared" si="7"/>
        <v>1.0857062419562422E-11</v>
      </c>
      <c r="Q14">
        <f t="shared" si="8"/>
        <v>10.857062419562421</v>
      </c>
      <c r="R14">
        <f t="shared" si="9"/>
        <v>1.0857062419562421E-5</v>
      </c>
    </row>
    <row r="15" spans="1:18" ht="19" thickTop="1" thickBot="1">
      <c r="A15" s="4">
        <f t="shared" si="0"/>
        <v>303</v>
      </c>
      <c r="B15" s="5">
        <v>41804</v>
      </c>
      <c r="C15" s="2" t="s">
        <v>34</v>
      </c>
      <c r="D15" s="2" t="s">
        <v>15</v>
      </c>
      <c r="E15" s="1"/>
      <c r="F15" s="1"/>
      <c r="G15" s="14">
        <v>2</v>
      </c>
      <c r="H15">
        <v>474</v>
      </c>
      <c r="I15">
        <v>3122</v>
      </c>
      <c r="J15">
        <f t="shared" si="1"/>
        <v>1.4063063063063064</v>
      </c>
      <c r="K15">
        <f t="shared" si="2"/>
        <v>937.53753753753756</v>
      </c>
      <c r="L15">
        <f t="shared" si="3"/>
        <v>2</v>
      </c>
      <c r="M15">
        <f t="shared" si="4"/>
        <v>863.36336336336342</v>
      </c>
      <c r="N15">
        <f t="shared" si="5"/>
        <v>431.68168168168171</v>
      </c>
      <c r="O15">
        <f t="shared" si="6"/>
        <v>3.8543007293007294</v>
      </c>
      <c r="P15">
        <f t="shared" si="7"/>
        <v>5.7814510939510947E-12</v>
      </c>
      <c r="Q15">
        <f t="shared" si="8"/>
        <v>5.7814510939510946</v>
      </c>
      <c r="R15">
        <f t="shared" si="9"/>
        <v>5.7814510939510943E-6</v>
      </c>
    </row>
    <row r="16" spans="1:18" ht="19" thickTop="1" thickBot="1">
      <c r="A16" s="4">
        <f t="shared" si="0"/>
        <v>304</v>
      </c>
      <c r="B16" s="5">
        <v>41804</v>
      </c>
      <c r="C16" s="2" t="s">
        <v>34</v>
      </c>
      <c r="D16" s="2" t="s">
        <v>14</v>
      </c>
      <c r="E16" s="1"/>
      <c r="F16" s="1"/>
      <c r="G16" s="14">
        <v>2</v>
      </c>
      <c r="H16">
        <v>450</v>
      </c>
      <c r="I16">
        <v>3365</v>
      </c>
      <c r="J16">
        <f t="shared" si="1"/>
        <v>1.5157657657657657</v>
      </c>
      <c r="K16">
        <f t="shared" si="2"/>
        <v>1010.5105105105106</v>
      </c>
      <c r="L16">
        <f t="shared" si="3"/>
        <v>2</v>
      </c>
      <c r="M16">
        <f t="shared" si="4"/>
        <v>936.33633633633644</v>
      </c>
      <c r="N16">
        <f t="shared" si="5"/>
        <v>468.16816816816822</v>
      </c>
      <c r="O16">
        <f t="shared" si="6"/>
        <v>4.1800729300729307</v>
      </c>
      <c r="P16">
        <f t="shared" si="7"/>
        <v>6.2701093951093955E-12</v>
      </c>
      <c r="Q16">
        <f t="shared" si="8"/>
        <v>6.2701093951093956</v>
      </c>
      <c r="R16">
        <f t="shared" si="9"/>
        <v>6.2701093951093958E-6</v>
      </c>
    </row>
    <row r="17" spans="1:18" ht="19" thickTop="1" thickBot="1">
      <c r="A17" s="4">
        <f t="shared" si="0"/>
        <v>305</v>
      </c>
      <c r="B17" s="5">
        <v>41804</v>
      </c>
      <c r="C17" s="2" t="s">
        <v>34</v>
      </c>
      <c r="D17" s="2" t="s">
        <v>13</v>
      </c>
      <c r="E17" s="1"/>
      <c r="F17" s="1"/>
      <c r="G17" s="14">
        <v>2</v>
      </c>
      <c r="H17">
        <v>418</v>
      </c>
      <c r="I17">
        <v>3574</v>
      </c>
      <c r="J17">
        <f t="shared" si="1"/>
        <v>1.6099099099099099</v>
      </c>
      <c r="K17">
        <f t="shared" si="2"/>
        <v>1073.2732732732732</v>
      </c>
      <c r="L17">
        <f t="shared" si="3"/>
        <v>2</v>
      </c>
      <c r="M17">
        <f t="shared" si="4"/>
        <v>999.09909909909902</v>
      </c>
      <c r="N17">
        <f t="shared" si="5"/>
        <v>499.54954954954951</v>
      </c>
      <c r="O17">
        <f t="shared" si="6"/>
        <v>4.4602638352638353</v>
      </c>
      <c r="P17">
        <f t="shared" si="7"/>
        <v>6.6903957528957532E-12</v>
      </c>
      <c r="Q17">
        <f t="shared" si="8"/>
        <v>6.6903957528957534</v>
      </c>
      <c r="R17">
        <f t="shared" si="9"/>
        <v>6.6903957528957536E-6</v>
      </c>
    </row>
    <row r="18" spans="1:18" ht="19" thickTop="1" thickBot="1">
      <c r="A18" s="4">
        <f t="shared" si="0"/>
        <v>306</v>
      </c>
      <c r="B18" s="5">
        <v>41804</v>
      </c>
      <c r="C18" s="2" t="s">
        <v>34</v>
      </c>
      <c r="D18" s="2" t="s">
        <v>12</v>
      </c>
      <c r="E18" s="1"/>
      <c r="F18" s="1"/>
      <c r="G18" s="14">
        <v>2</v>
      </c>
      <c r="H18">
        <v>0.8</v>
      </c>
      <c r="I18">
        <v>2902</v>
      </c>
      <c r="J18">
        <f t="shared" si="1"/>
        <v>1.3072072072072072</v>
      </c>
      <c r="K18">
        <f t="shared" si="2"/>
        <v>871.47147147147143</v>
      </c>
      <c r="L18">
        <f t="shared" si="3"/>
        <v>2</v>
      </c>
      <c r="M18">
        <f t="shared" si="4"/>
        <v>797.29729729729729</v>
      </c>
      <c r="N18">
        <f t="shared" si="5"/>
        <v>398.64864864864865</v>
      </c>
      <c r="O18">
        <f t="shared" si="6"/>
        <v>3.5593629343629343</v>
      </c>
      <c r="P18">
        <f t="shared" si="7"/>
        <v>5.3390444015444015E-12</v>
      </c>
      <c r="Q18">
        <f t="shared" si="8"/>
        <v>5.3390444015444016</v>
      </c>
      <c r="R18">
        <f t="shared" si="9"/>
        <v>5.3390444015444013E-6</v>
      </c>
    </row>
    <row r="19" spans="1:18" ht="19" thickTop="1" thickBot="1">
      <c r="A19" s="4">
        <f t="shared" si="0"/>
        <v>307</v>
      </c>
      <c r="B19" s="5">
        <v>41804</v>
      </c>
      <c r="C19" s="2" t="s">
        <v>34</v>
      </c>
      <c r="D19" s="2" t="s">
        <v>11</v>
      </c>
      <c r="E19" s="1"/>
      <c r="F19" s="1"/>
      <c r="G19" s="14">
        <v>2</v>
      </c>
      <c r="H19">
        <v>9.9</v>
      </c>
      <c r="I19">
        <v>3930</v>
      </c>
      <c r="J19">
        <f t="shared" si="1"/>
        <v>1.7702702702702702</v>
      </c>
      <c r="K19">
        <f t="shared" si="2"/>
        <v>1180.1801801801801</v>
      </c>
      <c r="L19">
        <f t="shared" si="3"/>
        <v>2</v>
      </c>
      <c r="M19">
        <f t="shared" si="4"/>
        <v>1106.0060060060059</v>
      </c>
      <c r="N19">
        <f t="shared" si="5"/>
        <v>553.00300300300296</v>
      </c>
      <c r="O19">
        <f t="shared" si="6"/>
        <v>4.9375268125268121</v>
      </c>
      <c r="P19">
        <f t="shared" si="7"/>
        <v>7.4062902187902179E-12</v>
      </c>
      <c r="Q19">
        <f t="shared" si="8"/>
        <v>7.4062902187902182</v>
      </c>
      <c r="R19">
        <f t="shared" si="9"/>
        <v>7.4062902187902178E-6</v>
      </c>
    </row>
    <row r="20" spans="1:18" ht="19" thickTop="1" thickBot="1">
      <c r="A20" s="4">
        <f t="shared" si="0"/>
        <v>308</v>
      </c>
      <c r="B20" s="5">
        <v>41804</v>
      </c>
      <c r="C20" s="2" t="s">
        <v>34</v>
      </c>
      <c r="D20" s="2" t="s">
        <v>10</v>
      </c>
      <c r="E20" s="1"/>
      <c r="F20" s="1"/>
      <c r="G20" s="14">
        <v>2</v>
      </c>
      <c r="H20">
        <v>857</v>
      </c>
      <c r="I20">
        <v>2849</v>
      </c>
      <c r="J20">
        <f t="shared" si="1"/>
        <v>1.2833333333333334</v>
      </c>
      <c r="K20">
        <f t="shared" si="2"/>
        <v>855.55555555555566</v>
      </c>
      <c r="L20">
        <f t="shared" si="3"/>
        <v>2</v>
      </c>
      <c r="M20">
        <f t="shared" si="4"/>
        <v>781.38138138138152</v>
      </c>
      <c r="N20">
        <f t="shared" si="5"/>
        <v>390.69069069069076</v>
      </c>
      <c r="O20">
        <f t="shared" si="6"/>
        <v>3.4883097383097388</v>
      </c>
      <c r="P20">
        <f t="shared" si="7"/>
        <v>5.2324646074646082E-12</v>
      </c>
      <c r="Q20">
        <f t="shared" si="8"/>
        <v>5.2324646074646086</v>
      </c>
      <c r="R20">
        <f t="shared" si="9"/>
        <v>5.2324646074646089E-6</v>
      </c>
    </row>
    <row r="21" spans="1:18" ht="19" thickTop="1" thickBot="1">
      <c r="A21" s="4">
        <f t="shared" si="0"/>
        <v>309</v>
      </c>
      <c r="B21" s="5">
        <v>41804</v>
      </c>
      <c r="C21" s="2" t="s">
        <v>34</v>
      </c>
      <c r="D21" s="2" t="s">
        <v>9</v>
      </c>
      <c r="E21" s="1"/>
      <c r="F21" s="1"/>
      <c r="G21" s="14">
        <v>2</v>
      </c>
      <c r="H21">
        <v>735</v>
      </c>
      <c r="I21">
        <v>2694</v>
      </c>
      <c r="J21">
        <f t="shared" si="1"/>
        <v>1.2135135135135136</v>
      </c>
      <c r="K21">
        <f t="shared" si="2"/>
        <v>809.00900900900911</v>
      </c>
      <c r="L21">
        <f t="shared" si="3"/>
        <v>2</v>
      </c>
      <c r="M21">
        <f t="shared" si="4"/>
        <v>734.83483483483496</v>
      </c>
      <c r="N21">
        <f t="shared" si="5"/>
        <v>367.41741741741748</v>
      </c>
      <c r="O21">
        <f t="shared" si="6"/>
        <v>3.280512655512656</v>
      </c>
      <c r="P21">
        <f t="shared" si="7"/>
        <v>4.9207689832689842E-12</v>
      </c>
      <c r="Q21">
        <f t="shared" si="8"/>
        <v>4.9207689832689843</v>
      </c>
      <c r="R21">
        <f t="shared" si="9"/>
        <v>4.920768983268984E-6</v>
      </c>
    </row>
    <row r="22" spans="1:18" ht="19" thickTop="1" thickBot="1">
      <c r="A22" s="4">
        <f t="shared" si="0"/>
        <v>310</v>
      </c>
      <c r="B22" s="5">
        <v>41804</v>
      </c>
      <c r="C22" s="2" t="s">
        <v>34</v>
      </c>
      <c r="D22" s="2" t="s">
        <v>8</v>
      </c>
      <c r="E22" s="1"/>
      <c r="F22" s="1"/>
      <c r="G22" s="14">
        <v>2</v>
      </c>
      <c r="H22">
        <v>285</v>
      </c>
      <c r="I22">
        <v>5031</v>
      </c>
      <c r="J22">
        <f t="shared" si="1"/>
        <v>2.2662162162162161</v>
      </c>
      <c r="K22">
        <f t="shared" si="2"/>
        <v>1510.8108108108106</v>
      </c>
      <c r="L22">
        <f t="shared" si="3"/>
        <v>2</v>
      </c>
      <c r="M22">
        <f t="shared" si="4"/>
        <v>1436.6366366366365</v>
      </c>
      <c r="N22">
        <f t="shared" si="5"/>
        <v>718.31831831831823</v>
      </c>
      <c r="O22">
        <f t="shared" si="6"/>
        <v>6.4135564135564129</v>
      </c>
      <c r="P22">
        <f t="shared" si="7"/>
        <v>9.6203346203346189E-12</v>
      </c>
      <c r="Q22">
        <f t="shared" si="8"/>
        <v>9.6203346203346189</v>
      </c>
      <c r="R22">
        <f t="shared" si="9"/>
        <v>9.6203346203346194E-6</v>
      </c>
    </row>
    <row r="23" spans="1:18" ht="19" thickTop="1" thickBot="1">
      <c r="A23" s="4">
        <f t="shared" si="0"/>
        <v>311</v>
      </c>
      <c r="B23" s="5">
        <v>41804</v>
      </c>
      <c r="C23" s="2" t="s">
        <v>34</v>
      </c>
      <c r="D23" s="2" t="s">
        <v>7</v>
      </c>
      <c r="E23" s="1"/>
      <c r="F23" s="1"/>
      <c r="G23" s="14">
        <v>2</v>
      </c>
      <c r="H23">
        <v>299</v>
      </c>
      <c r="I23">
        <v>3902</v>
      </c>
      <c r="J23">
        <f t="shared" si="1"/>
        <v>1.7576576576576577</v>
      </c>
      <c r="K23">
        <f t="shared" si="2"/>
        <v>1171.7717717717717</v>
      </c>
      <c r="L23">
        <f t="shared" si="3"/>
        <v>2</v>
      </c>
      <c r="M23">
        <f t="shared" si="4"/>
        <v>1097.5975975975975</v>
      </c>
      <c r="N23">
        <f t="shared" si="5"/>
        <v>548.79879879879877</v>
      </c>
      <c r="O23">
        <f t="shared" si="6"/>
        <v>4.8999892749892746</v>
      </c>
      <c r="P23">
        <f t="shared" si="7"/>
        <v>7.3499839124839128E-12</v>
      </c>
      <c r="Q23">
        <f t="shared" si="8"/>
        <v>7.3499839124839124</v>
      </c>
      <c r="R23">
        <f t="shared" si="9"/>
        <v>7.3499839124839125E-6</v>
      </c>
    </row>
    <row r="24" spans="1:18" ht="19" thickTop="1" thickBot="1">
      <c r="A24" s="4">
        <f t="shared" si="0"/>
        <v>312</v>
      </c>
      <c r="B24" s="5">
        <v>41804</v>
      </c>
      <c r="C24" s="2" t="s">
        <v>34</v>
      </c>
      <c r="D24" s="2" t="s">
        <v>6</v>
      </c>
      <c r="E24" s="1"/>
      <c r="F24" s="1"/>
      <c r="G24" s="14">
        <v>2</v>
      </c>
      <c r="H24">
        <v>7.7</v>
      </c>
      <c r="I24">
        <v>4960</v>
      </c>
      <c r="J24">
        <f t="shared" si="1"/>
        <v>2.2342342342342341</v>
      </c>
      <c r="K24">
        <f t="shared" si="2"/>
        <v>1489.4894894894894</v>
      </c>
      <c r="L24">
        <f t="shared" si="3"/>
        <v>2</v>
      </c>
      <c r="M24">
        <f t="shared" si="4"/>
        <v>1415.3153153153153</v>
      </c>
      <c r="N24">
        <f t="shared" si="5"/>
        <v>707.65765765765764</v>
      </c>
      <c r="O24">
        <f t="shared" si="6"/>
        <v>6.3183719433719432</v>
      </c>
      <c r="P24">
        <f t="shared" si="7"/>
        <v>9.4775579150579149E-12</v>
      </c>
      <c r="Q24">
        <f t="shared" si="8"/>
        <v>9.4775579150579148</v>
      </c>
      <c r="R24">
        <f t="shared" si="9"/>
        <v>9.4775579150579155E-6</v>
      </c>
    </row>
    <row r="25" spans="1:18" ht="19" thickTop="1" thickBot="1">
      <c r="A25" s="4">
        <f t="shared" si="0"/>
        <v>313</v>
      </c>
      <c r="B25" s="5">
        <v>41804</v>
      </c>
      <c r="C25" s="2" t="s">
        <v>34</v>
      </c>
      <c r="D25" s="2" t="s">
        <v>5</v>
      </c>
      <c r="E25" s="1"/>
      <c r="F25" s="1"/>
      <c r="G25" s="14">
        <v>2</v>
      </c>
      <c r="H25">
        <v>38</v>
      </c>
      <c r="I25">
        <v>6849</v>
      </c>
      <c r="J25">
        <f t="shared" si="1"/>
        <v>3.0851351351351353</v>
      </c>
      <c r="K25">
        <f t="shared" si="2"/>
        <v>2056.7567567567567</v>
      </c>
      <c r="L25">
        <f t="shared" si="3"/>
        <v>2</v>
      </c>
      <c r="M25">
        <f t="shared" si="4"/>
        <v>1982.5825825825825</v>
      </c>
      <c r="N25">
        <f t="shared" si="5"/>
        <v>991.29129129129126</v>
      </c>
      <c r="O25">
        <f t="shared" si="6"/>
        <v>8.850815100815101</v>
      </c>
      <c r="P25">
        <f t="shared" si="7"/>
        <v>1.3276222651222651E-11</v>
      </c>
      <c r="Q25">
        <f t="shared" si="8"/>
        <v>13.276222651222652</v>
      </c>
      <c r="R25">
        <f t="shared" si="9"/>
        <v>1.3276222651222652E-5</v>
      </c>
    </row>
    <row r="26" spans="1:18" ht="19" thickTop="1" thickBot="1">
      <c r="A26" s="4">
        <f t="shared" si="0"/>
        <v>314</v>
      </c>
      <c r="B26" s="5">
        <v>41804</v>
      </c>
      <c r="C26" s="2" t="s">
        <v>34</v>
      </c>
      <c r="D26" s="2" t="s">
        <v>4</v>
      </c>
      <c r="E26" s="1"/>
      <c r="F26" s="1"/>
      <c r="G26" s="14">
        <v>2</v>
      </c>
      <c r="H26">
        <v>295</v>
      </c>
      <c r="I26">
        <v>3904</v>
      </c>
      <c r="J26">
        <f t="shared" si="1"/>
        <v>1.7585585585585586</v>
      </c>
      <c r="K26">
        <f t="shared" si="2"/>
        <v>1172.3723723723724</v>
      </c>
      <c r="L26">
        <f t="shared" si="3"/>
        <v>2</v>
      </c>
      <c r="M26">
        <f t="shared" si="4"/>
        <v>1098.1981981981983</v>
      </c>
      <c r="N26">
        <f t="shared" si="5"/>
        <v>549.09909909909913</v>
      </c>
      <c r="O26">
        <f t="shared" si="6"/>
        <v>4.9026705276705282</v>
      </c>
      <c r="P26">
        <f t="shared" si="7"/>
        <v>7.3540057915057918E-12</v>
      </c>
      <c r="Q26">
        <f t="shared" si="8"/>
        <v>7.3540057915057924</v>
      </c>
      <c r="R26">
        <f t="shared" si="9"/>
        <v>7.3540057915057928E-6</v>
      </c>
    </row>
    <row r="27" spans="1:18" ht="19" thickTop="1" thickBot="1">
      <c r="A27" s="4">
        <f t="shared" si="0"/>
        <v>315</v>
      </c>
      <c r="B27" s="5">
        <v>41804</v>
      </c>
      <c r="C27" s="2" t="s">
        <v>34</v>
      </c>
      <c r="D27" s="2" t="s">
        <v>3</v>
      </c>
      <c r="E27" s="1"/>
      <c r="F27" s="1"/>
      <c r="G27" s="14">
        <v>2</v>
      </c>
      <c r="H27">
        <v>200</v>
      </c>
      <c r="I27">
        <v>4594</v>
      </c>
      <c r="J27">
        <f t="shared" si="1"/>
        <v>2.0693693693693693</v>
      </c>
      <c r="K27">
        <f t="shared" si="2"/>
        <v>1379.5795795795796</v>
      </c>
      <c r="L27">
        <f t="shared" si="3"/>
        <v>2</v>
      </c>
      <c r="M27">
        <f t="shared" si="4"/>
        <v>1305.4054054054054</v>
      </c>
      <c r="N27">
        <f t="shared" si="5"/>
        <v>652.70270270270271</v>
      </c>
      <c r="O27">
        <f t="shared" si="6"/>
        <v>5.8277027027027026</v>
      </c>
      <c r="P27">
        <f t="shared" si="7"/>
        <v>8.741554054054055E-12</v>
      </c>
      <c r="Q27">
        <f t="shared" si="8"/>
        <v>8.7415540540540544</v>
      </c>
      <c r="R27">
        <f t="shared" si="9"/>
        <v>8.741554054054055E-6</v>
      </c>
    </row>
    <row r="28" spans="1:18" ht="19" thickTop="1" thickBot="1">
      <c r="A28" s="4">
        <f t="shared" si="0"/>
        <v>316</v>
      </c>
      <c r="B28" s="5">
        <v>41804</v>
      </c>
      <c r="C28" s="2" t="s">
        <v>34</v>
      </c>
      <c r="D28" s="2" t="s">
        <v>2</v>
      </c>
      <c r="E28" s="1"/>
      <c r="F28" s="1"/>
      <c r="G28" s="14">
        <v>2</v>
      </c>
      <c r="H28">
        <v>18</v>
      </c>
      <c r="I28">
        <v>5782</v>
      </c>
      <c r="J28">
        <f t="shared" si="1"/>
        <v>2.6045045045045043</v>
      </c>
      <c r="K28">
        <f t="shared" si="2"/>
        <v>1736.3363363363362</v>
      </c>
      <c r="L28">
        <f t="shared" si="3"/>
        <v>2</v>
      </c>
      <c r="M28">
        <f t="shared" si="4"/>
        <v>1662.1621621621621</v>
      </c>
      <c r="N28">
        <f t="shared" si="5"/>
        <v>831.08108108108104</v>
      </c>
      <c r="O28">
        <f t="shared" si="6"/>
        <v>7.4203667953667951</v>
      </c>
      <c r="P28">
        <f t="shared" si="7"/>
        <v>1.1130550193050192E-11</v>
      </c>
      <c r="Q28">
        <f t="shared" si="8"/>
        <v>11.130550193050192</v>
      </c>
      <c r="R28">
        <f t="shared" si="9"/>
        <v>1.1130550193050192E-5</v>
      </c>
    </row>
    <row r="29" spans="1:18" ht="19" thickTop="1" thickBot="1">
      <c r="A29" s="4">
        <f t="shared" si="0"/>
        <v>317</v>
      </c>
      <c r="B29" s="5">
        <v>41804</v>
      </c>
      <c r="C29" s="2" t="s">
        <v>34</v>
      </c>
      <c r="D29" s="2" t="s">
        <v>1</v>
      </c>
      <c r="E29" s="1"/>
      <c r="F29" s="1"/>
      <c r="G29" s="14">
        <v>2</v>
      </c>
      <c r="H29">
        <v>24</v>
      </c>
      <c r="I29">
        <v>6503</v>
      </c>
      <c r="J29">
        <f t="shared" si="1"/>
        <v>2.9292792792792794</v>
      </c>
      <c r="K29">
        <f t="shared" si="2"/>
        <v>1952.8528528528529</v>
      </c>
      <c r="L29">
        <f t="shared" si="3"/>
        <v>2</v>
      </c>
      <c r="M29">
        <f t="shared" si="4"/>
        <v>1878.6786786786788</v>
      </c>
      <c r="N29">
        <f t="shared" si="5"/>
        <v>939.3393393393394</v>
      </c>
      <c r="O29">
        <f t="shared" si="6"/>
        <v>8.386958386958387</v>
      </c>
      <c r="P29">
        <f t="shared" si="7"/>
        <v>1.258043758043758E-11</v>
      </c>
      <c r="Q29">
        <f t="shared" si="8"/>
        <v>12.580437580437581</v>
      </c>
      <c r="R29">
        <f t="shared" si="9"/>
        <v>1.2580437580437581E-5</v>
      </c>
    </row>
    <row r="30" spans="1:18" ht="19" thickTop="1" thickBot="1">
      <c r="A30" s="4">
        <f t="shared" si="0"/>
        <v>318</v>
      </c>
      <c r="B30" s="5">
        <v>41804</v>
      </c>
      <c r="C30" s="2" t="s">
        <v>34</v>
      </c>
      <c r="D30" s="2" t="s">
        <v>0</v>
      </c>
      <c r="E30" s="1"/>
      <c r="F30" s="1"/>
      <c r="G30" s="14">
        <v>2</v>
      </c>
      <c r="H30">
        <v>0</v>
      </c>
      <c r="I30">
        <v>4035</v>
      </c>
      <c r="J30">
        <f t="shared" si="1"/>
        <v>1.8175675675675675</v>
      </c>
      <c r="K30">
        <f t="shared" si="2"/>
        <v>1211.7117117117118</v>
      </c>
      <c r="L30">
        <f t="shared" si="3"/>
        <v>2</v>
      </c>
      <c r="M30">
        <f t="shared" si="4"/>
        <v>1137.5375375375377</v>
      </c>
      <c r="N30">
        <f t="shared" si="5"/>
        <v>568.76876876876884</v>
      </c>
      <c r="O30">
        <f t="shared" si="6"/>
        <v>5.0782925782925785</v>
      </c>
      <c r="P30">
        <f t="shared" si="7"/>
        <v>7.6174388674388673E-12</v>
      </c>
      <c r="Q30">
        <f t="shared" si="8"/>
        <v>7.6174388674388673</v>
      </c>
      <c r="R30">
        <f t="shared" si="9"/>
        <v>7.617438867438867E-6</v>
      </c>
    </row>
    <row r="31" spans="1:18" ht="14" thickTop="1"/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 2_PvE</vt:lpstr>
      <vt:lpstr>Group 4_PvE</vt:lpstr>
      <vt:lpstr>Group 5_PvE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Mac</cp:lastModifiedBy>
  <dcterms:created xsi:type="dcterms:W3CDTF">2014-06-19T01:05:32Z</dcterms:created>
  <dcterms:modified xsi:type="dcterms:W3CDTF">2014-06-19T01:54:19Z</dcterms:modified>
</cp:coreProperties>
</file>