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0" yWindow="0" windowWidth="25600" windowHeight="14300"/>
  </bookViews>
  <sheets>
    <sheet name="LLSi AH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A114" i="1"/>
  <c r="A115" i="1"/>
  <c r="A116" i="1"/>
  <c r="A117" i="1"/>
  <c r="A118" i="1"/>
  <c r="A119" i="1"/>
  <c r="A120" i="1"/>
  <c r="A121" i="1"/>
  <c r="G115" i="1"/>
  <c r="G114" i="1"/>
  <c r="G113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G99" i="1"/>
  <c r="G98" i="1"/>
  <c r="G97" i="1"/>
  <c r="G96" i="1"/>
  <c r="G95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G81" i="1"/>
  <c r="G80" i="1"/>
  <c r="G79" i="1"/>
  <c r="G78" i="1"/>
  <c r="G77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G63" i="1"/>
  <c r="G62" i="1"/>
  <c r="G61" i="1"/>
  <c r="G60" i="1"/>
  <c r="G59" i="1"/>
  <c r="G43" i="1"/>
  <c r="G42" i="1"/>
  <c r="G41" i="1"/>
  <c r="G40" i="1"/>
  <c r="G39" i="1"/>
  <c r="E25" i="1"/>
  <c r="D25" i="1"/>
  <c r="E21" i="1"/>
  <c r="E17" i="1"/>
  <c r="E16" i="1"/>
  <c r="E15" i="1"/>
  <c r="E14" i="1"/>
  <c r="E13" i="1"/>
  <c r="E12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J13" i="1"/>
  <c r="K13" i="1"/>
  <c r="I13" i="1"/>
  <c r="F113" i="1"/>
  <c r="F114" i="1"/>
  <c r="F115" i="1"/>
  <c r="F116" i="1"/>
  <c r="F117" i="1"/>
  <c r="F118" i="1"/>
  <c r="F119" i="1"/>
  <c r="F120" i="1"/>
  <c r="F121" i="1"/>
  <c r="I118" i="1"/>
  <c r="H118" i="1"/>
  <c r="J118" i="1"/>
  <c r="F42" i="1"/>
  <c r="F43" i="1"/>
  <c r="F44" i="1"/>
  <c r="I40" i="1"/>
  <c r="H40" i="1"/>
  <c r="J40" i="1"/>
  <c r="F53" i="1"/>
  <c r="F51" i="1"/>
  <c r="F52" i="1"/>
  <c r="I43" i="1"/>
  <c r="H43" i="1"/>
  <c r="J43" i="1"/>
  <c r="F39" i="1"/>
  <c r="F40" i="1"/>
  <c r="F41" i="1"/>
  <c r="I39" i="1"/>
  <c r="H39" i="1"/>
  <c r="J39" i="1"/>
  <c r="F48" i="1"/>
  <c r="F49" i="1"/>
  <c r="F50" i="1"/>
  <c r="I42" i="1"/>
  <c r="H42" i="1"/>
  <c r="J42" i="1"/>
  <c r="F45" i="1"/>
  <c r="F46" i="1"/>
  <c r="F47" i="1"/>
  <c r="I41" i="1"/>
  <c r="H41" i="1"/>
  <c r="J41" i="1"/>
  <c r="F59" i="1"/>
  <c r="F60" i="1"/>
  <c r="F61" i="1"/>
  <c r="I59" i="1"/>
  <c r="H59" i="1"/>
  <c r="J59" i="1"/>
  <c r="F62" i="1"/>
  <c r="F63" i="1"/>
  <c r="F64" i="1"/>
  <c r="I60" i="1"/>
  <c r="H60" i="1"/>
  <c r="J60" i="1"/>
  <c r="F66" i="1"/>
  <c r="F67" i="1"/>
  <c r="I61" i="1"/>
  <c r="H61" i="1"/>
  <c r="J61" i="1"/>
  <c r="F65" i="1"/>
  <c r="F68" i="1"/>
  <c r="F69" i="1"/>
  <c r="I62" i="1"/>
  <c r="H62" i="1"/>
  <c r="J62" i="1"/>
  <c r="F70" i="1"/>
  <c r="F71" i="1"/>
  <c r="F72" i="1"/>
  <c r="F73" i="1"/>
  <c r="I63" i="1"/>
  <c r="H63" i="1"/>
  <c r="J63" i="1"/>
  <c r="F77" i="1"/>
  <c r="F78" i="1"/>
  <c r="F79" i="1"/>
  <c r="I77" i="1"/>
  <c r="H77" i="1"/>
  <c r="J77" i="1"/>
  <c r="F80" i="1"/>
  <c r="F81" i="1"/>
  <c r="F82" i="1"/>
  <c r="I78" i="1"/>
  <c r="H78" i="1"/>
  <c r="J78" i="1"/>
  <c r="F83" i="1"/>
  <c r="F84" i="1"/>
  <c r="F85" i="1"/>
  <c r="I79" i="1"/>
  <c r="H79" i="1"/>
  <c r="J79" i="1"/>
  <c r="F86" i="1"/>
  <c r="F87" i="1"/>
  <c r="F88" i="1"/>
  <c r="I80" i="1"/>
  <c r="H80" i="1"/>
  <c r="J80" i="1"/>
  <c r="F91" i="1"/>
  <c r="F89" i="1"/>
  <c r="F90" i="1"/>
  <c r="I81" i="1"/>
  <c r="H81" i="1"/>
  <c r="J81" i="1"/>
  <c r="F95" i="1"/>
  <c r="F96" i="1"/>
  <c r="F97" i="1"/>
  <c r="I95" i="1"/>
  <c r="H95" i="1"/>
  <c r="J95" i="1"/>
  <c r="F98" i="1"/>
  <c r="F99" i="1"/>
  <c r="F100" i="1"/>
  <c r="I96" i="1"/>
  <c r="H96" i="1"/>
  <c r="J96" i="1"/>
  <c r="F101" i="1"/>
  <c r="F102" i="1"/>
  <c r="F103" i="1"/>
  <c r="I97" i="1"/>
  <c r="H97" i="1"/>
  <c r="J97" i="1"/>
  <c r="F104" i="1"/>
  <c r="F105" i="1"/>
  <c r="F106" i="1"/>
  <c r="I98" i="1"/>
  <c r="H98" i="1"/>
  <c r="J98" i="1"/>
  <c r="F107" i="1"/>
  <c r="F108" i="1"/>
  <c r="F109" i="1"/>
  <c r="I99" i="1"/>
  <c r="H99" i="1"/>
  <c r="J99" i="1"/>
  <c r="I113" i="1"/>
  <c r="H113" i="1"/>
  <c r="J113" i="1"/>
  <c r="I114" i="1"/>
  <c r="H114" i="1"/>
  <c r="J114" i="1"/>
  <c r="I115" i="1"/>
  <c r="H115" i="1"/>
  <c r="J115" i="1"/>
</calcChain>
</file>

<file path=xl/sharedStrings.xml><?xml version="1.0" encoding="utf-8"?>
<sst xmlns="http://schemas.openxmlformats.org/spreadsheetml/2006/main" count="113" uniqueCount="52">
  <si>
    <t>Std</t>
  </si>
  <si>
    <t>Stock</t>
  </si>
  <si>
    <t>Stock vol</t>
  </si>
  <si>
    <t>slope</t>
  </si>
  <si>
    <t>intercept</t>
  </si>
  <si>
    <t>LLSi std Density corrected</t>
  </si>
  <si>
    <t>unconcentrated</t>
  </si>
  <si>
    <t xml:space="preserve"> 10 cm cell</t>
  </si>
  <si>
    <t>Station</t>
  </si>
  <si>
    <t>cast</t>
  </si>
  <si>
    <t>Niskin#</t>
  </si>
  <si>
    <t>Depth</t>
  </si>
  <si>
    <t>mean</t>
  </si>
  <si>
    <t>stdev/%</t>
  </si>
  <si>
    <t>(m)</t>
  </si>
  <si>
    <t>(µM)</t>
  </si>
  <si>
    <t>LLSi conc</t>
  </si>
  <si>
    <t>Date:</t>
  </si>
  <si>
    <t>Abs (810)</t>
  </si>
  <si>
    <t>Standards in Surface SW</t>
    <phoneticPr fontId="3" type="noConversion"/>
  </si>
  <si>
    <t>Cruise#</t>
    <phoneticPr fontId="3" type="noConversion"/>
  </si>
  <si>
    <t>Cruise</t>
    <phoneticPr fontId="3" type="noConversion"/>
  </si>
  <si>
    <t>Agouron</t>
    <phoneticPr fontId="3" type="noConversion"/>
  </si>
  <si>
    <t>Analyzed by:</t>
    <phoneticPr fontId="3" type="noConversion"/>
  </si>
  <si>
    <t>Standard</t>
  </si>
  <si>
    <t>#</t>
  </si>
  <si>
    <t>Sample</t>
  </si>
  <si>
    <t>(µl)</t>
  </si>
  <si>
    <t>(ml)</t>
  </si>
  <si>
    <r>
      <t>m</t>
    </r>
    <r>
      <rPr>
        <b/>
        <sz val="10"/>
        <rFont val="Verdana"/>
      </rPr>
      <t>M</t>
    </r>
  </si>
  <si>
    <t>Abs</t>
  </si>
  <si>
    <t>S1</t>
  </si>
  <si>
    <t>S2</t>
  </si>
  <si>
    <t>S3</t>
  </si>
  <si>
    <t>r2</t>
    <phoneticPr fontId="27" type="noConversion"/>
  </si>
  <si>
    <t>S4</t>
  </si>
  <si>
    <t>S5</t>
  </si>
  <si>
    <t>mM N2SiF6</t>
    <phoneticPr fontId="3" type="noConversion"/>
  </si>
  <si>
    <t>Si free blank</t>
    <phoneticPr fontId="3" type="noConversion"/>
  </si>
  <si>
    <t>Abs</t>
    <phoneticPr fontId="3" type="noConversion"/>
  </si>
  <si>
    <t>mean</t>
    <phoneticPr fontId="3" type="noConversion"/>
  </si>
  <si>
    <t>sd</t>
    <phoneticPr fontId="3" type="noConversion"/>
  </si>
  <si>
    <t>Seawater</t>
  </si>
  <si>
    <t>S6</t>
  </si>
  <si>
    <t>SW blank</t>
  </si>
  <si>
    <t xml:space="preserve">Depth </t>
  </si>
  <si>
    <t>UW</t>
  </si>
  <si>
    <t>A</t>
  </si>
  <si>
    <t>B</t>
  </si>
  <si>
    <t>C</t>
  </si>
  <si>
    <t>Average All</t>
  </si>
  <si>
    <t>highlighted cell = outlier, replaced by average of other 2 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</si>
</sst>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32" x14ac:knownFonts="1">
    <font>
      <sz val="10"/>
      <name val="Arial"/>
    </font>
    <font>
      <b/>
      <sz val="12"/>
      <name val="Arial"/>
      <family val="2"/>
    </font>
    <font>
      <b/>
      <sz val="10"/>
      <name val="Arial"/>
    </font>
    <font>
      <sz val="8"/>
      <name val="Arial"/>
    </font>
    <font>
      <sz val="10"/>
      <color indexed="10"/>
      <name val="Arial"/>
    </font>
    <font>
      <b/>
      <sz val="10"/>
      <color indexed="10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</font>
    <font>
      <sz val="10"/>
      <color indexed="10"/>
      <name val="Verdana"/>
      <family val="2"/>
    </font>
    <font>
      <b/>
      <sz val="10"/>
      <name val="Verdana"/>
    </font>
    <font>
      <sz val="8"/>
      <name val="Verdana"/>
    </font>
    <font>
      <b/>
      <sz val="10"/>
      <name val="Symbol"/>
      <family val="1"/>
      <charset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12" fillId="4" borderId="0" applyNumberFormat="0" applyBorder="0" applyAlignment="0" applyProtection="0"/>
    <xf numFmtId="0" fontId="16" fillId="21" borderId="3" applyNumberFormat="0" applyAlignment="0" applyProtection="0"/>
    <xf numFmtId="0" fontId="18" fillId="22" borderId="4" applyNumberFormat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8" borderId="3" applyNumberFormat="0" applyAlignment="0" applyProtection="0"/>
    <xf numFmtId="0" fontId="17" fillId="0" borderId="8" applyNumberFormat="0" applyFill="0" applyAlignment="0" applyProtection="0"/>
    <xf numFmtId="0" fontId="13" fillId="23" borderId="0" applyNumberFormat="0" applyBorder="0" applyAlignment="0" applyProtection="0"/>
    <xf numFmtId="0" fontId="6" fillId="24" borderId="9" applyNumberFormat="0" applyFont="0" applyAlignment="0" applyProtection="0"/>
    <xf numFmtId="0" fontId="15" fillId="21" borderId="10" applyNumberFormat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left"/>
    </xf>
    <xf numFmtId="0" fontId="4" fillId="0" borderId="0" xfId="0" applyFont="1" applyFill="1"/>
    <xf numFmtId="0" fontId="0" fillId="2" borderId="0" xfId="0" applyFill="1"/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2" fontId="0" fillId="0" borderId="0" xfId="0" applyNumberFormat="1"/>
    <xf numFmtId="1" fontId="0" fillId="0" borderId="0" xfId="0" applyNumberFormat="1" applyAlignment="1">
      <alignment horizontal="center"/>
    </xf>
    <xf numFmtId="2" fontId="26" fillId="0" borderId="0" xfId="0" applyNumberFormat="1" applyFont="1" applyAlignment="1">
      <alignment horizontal="right"/>
    </xf>
    <xf numFmtId="0" fontId="0" fillId="0" borderId="2" xfId="0" applyFont="1" applyBorder="1"/>
    <xf numFmtId="166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ont="1"/>
    <xf numFmtId="1" fontId="0" fillId="0" borderId="0" xfId="0" applyNumberFormat="1" applyFill="1" applyAlignment="1">
      <alignment horizontal="center"/>
    </xf>
    <xf numFmtId="167" fontId="0" fillId="0" borderId="0" xfId="0" applyNumberFormat="1"/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25" borderId="0" xfId="0" applyFill="1"/>
    <xf numFmtId="0" fontId="31" fillId="26" borderId="0" xfId="0" applyFont="1" applyFill="1" applyAlignment="1">
      <alignment horizontal="center"/>
    </xf>
  </cellXfs>
  <cellStyles count="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Good" xfId="29"/>
    <cellStyle name="Heading 1" xfId="30"/>
    <cellStyle name="Heading 2" xfId="31"/>
    <cellStyle name="Heading 3" xfId="32"/>
    <cellStyle name="Heading 4" xfId="33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cruise- LLSi</a:t>
            </a:r>
          </a:p>
        </c:rich>
      </c:tx>
      <c:layout>
        <c:manualLayout>
          <c:xMode val="edge"/>
          <c:yMode val="edge"/>
          <c:x val="0.376708542713568"/>
          <c:y val="0.02788767113570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0387214036"/>
          <c:y val="0.211711653505163"/>
          <c:w val="0.786431437186447"/>
          <c:h val="0.74099078726807"/>
        </c:manualLayout>
      </c:layout>
      <c:scatterChart>
        <c:scatterStyle val="lineMarker"/>
        <c:varyColors val="0"/>
        <c:ser>
          <c:idx val="0"/>
          <c:order val="0"/>
          <c:tx>
            <c:v>Cast 5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'LLSi AH'!$I$39:$I$43</c:f>
                <c:numCache>
                  <c:formatCode>General</c:formatCode>
                  <c:ptCount val="5"/>
                  <c:pt idx="0">
                    <c:v>0.0280543554002524</c:v>
                  </c:pt>
                  <c:pt idx="1">
                    <c:v>0.00427947794241132</c:v>
                  </c:pt>
                  <c:pt idx="2">
                    <c:v>0.00984482815426168</c:v>
                  </c:pt>
                  <c:pt idx="3">
                    <c:v>0.174507600540553</c:v>
                  </c:pt>
                  <c:pt idx="4">
                    <c:v>0.0618146813903867</c:v>
                  </c:pt>
                </c:numCache>
              </c:numRef>
            </c:plus>
            <c:minus>
              <c:numRef>
                <c:f>'LLSi AH'!$I$39:$I$43</c:f>
                <c:numCache>
                  <c:formatCode>General</c:formatCode>
                  <c:ptCount val="5"/>
                  <c:pt idx="0">
                    <c:v>0.0280543554002524</c:v>
                  </c:pt>
                  <c:pt idx="1">
                    <c:v>0.00427947794241132</c:v>
                  </c:pt>
                  <c:pt idx="2">
                    <c:v>0.00984482815426168</c:v>
                  </c:pt>
                  <c:pt idx="3">
                    <c:v>0.174507600540553</c:v>
                  </c:pt>
                  <c:pt idx="4">
                    <c:v>0.0618146813903867</c:v>
                  </c:pt>
                </c:numCache>
              </c:numRef>
            </c:minus>
            <c:spPr>
              <a:ln w="12700">
                <a:solidFill>
                  <a:srgbClr val="000090"/>
                </a:solidFill>
                <a:prstDash val="solid"/>
              </a:ln>
            </c:spPr>
          </c:errBars>
          <c:xVal>
            <c:numRef>
              <c:f>'LLSi AH'!$H$39:$H$43</c:f>
              <c:numCache>
                <c:formatCode>0.000</c:formatCode>
                <c:ptCount val="5"/>
                <c:pt idx="0">
                  <c:v>1.124681126138112</c:v>
                </c:pt>
                <c:pt idx="1">
                  <c:v>1.192599089510279</c:v>
                </c:pt>
                <c:pt idx="2">
                  <c:v>1.105067852887074</c:v>
                </c:pt>
                <c:pt idx="3">
                  <c:v>1.68819848560223</c:v>
                </c:pt>
                <c:pt idx="4">
                  <c:v>1.499574834850816</c:v>
                </c:pt>
              </c:numCache>
            </c:numRef>
          </c:xVal>
          <c:yVal>
            <c:numRef>
              <c:f>'LLSi AH'!$G$39:$G$43</c:f>
              <c:numCache>
                <c:formatCode>0</c:formatCode>
                <c:ptCount val="5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</c:numCache>
            </c:numRef>
          </c:yVal>
          <c:smooth val="0"/>
        </c:ser>
        <c:ser>
          <c:idx val="1"/>
          <c:order val="1"/>
          <c:tx>
            <c:v>Cast 16</c:v>
          </c:tx>
          <c:errBars>
            <c:errDir val="x"/>
            <c:errBarType val="both"/>
            <c:errValType val="cust"/>
            <c:noEndCap val="0"/>
            <c:plus>
              <c:numRef>
                <c:f>'LLSi AH'!$I$59:$I$63</c:f>
                <c:numCache>
                  <c:formatCode>General</c:formatCode>
                  <c:ptCount val="5"/>
                  <c:pt idx="0">
                    <c:v>0.0297885710818666</c:v>
                  </c:pt>
                  <c:pt idx="1">
                    <c:v>0.0983625038351671</c:v>
                  </c:pt>
                  <c:pt idx="2">
                    <c:v>0.090344534339796</c:v>
                  </c:pt>
                  <c:pt idx="3">
                    <c:v>0.0427947794241139</c:v>
                  </c:pt>
                  <c:pt idx="4">
                    <c:v>0.0355850963153028</c:v>
                  </c:pt>
                </c:numCache>
              </c:numRef>
            </c:plus>
            <c:minus>
              <c:numRef>
                <c:f>'LLSi AH'!$I$59:$I$63</c:f>
                <c:numCache>
                  <c:formatCode>General</c:formatCode>
                  <c:ptCount val="5"/>
                  <c:pt idx="0">
                    <c:v>0.0297885710818666</c:v>
                  </c:pt>
                  <c:pt idx="1">
                    <c:v>0.0983625038351671</c:v>
                  </c:pt>
                  <c:pt idx="2">
                    <c:v>0.090344534339796</c:v>
                  </c:pt>
                  <c:pt idx="3">
                    <c:v>0.0427947794241139</c:v>
                  </c:pt>
                  <c:pt idx="4">
                    <c:v>0.0355850963153028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'LLSi AH'!$H$59:$H$63</c:f>
              <c:numCache>
                <c:formatCode>0.000</c:formatCode>
                <c:ptCount val="5"/>
                <c:pt idx="0">
                  <c:v>1.113809768964679</c:v>
                </c:pt>
                <c:pt idx="1">
                  <c:v>1.227902981362148</c:v>
                </c:pt>
                <c:pt idx="2">
                  <c:v>1.749728125686916</c:v>
                </c:pt>
                <c:pt idx="3">
                  <c:v>1.935998183648206</c:v>
                </c:pt>
                <c:pt idx="4">
                  <c:v>1.523334914446359</c:v>
                </c:pt>
              </c:numCache>
            </c:numRef>
          </c:xVal>
          <c:yVal>
            <c:numRef>
              <c:f>'LLSi AH'!$G$59:$G$63</c:f>
              <c:numCache>
                <c:formatCode>0</c:formatCode>
                <c:ptCount val="5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</c:numCache>
            </c:numRef>
          </c:yVal>
          <c:smooth val="0"/>
        </c:ser>
        <c:ser>
          <c:idx val="2"/>
          <c:order val="2"/>
          <c:tx>
            <c:v>Cast 22</c:v>
          </c:tx>
          <c:errBars>
            <c:errDir val="x"/>
            <c:errBarType val="both"/>
            <c:errValType val="cust"/>
            <c:noEndCap val="0"/>
            <c:plus>
              <c:numRef>
                <c:f>'LLSi AH'!$I$77:$I$81</c:f>
                <c:numCache>
                  <c:formatCode>General</c:formatCode>
                  <c:ptCount val="5"/>
                  <c:pt idx="0">
                    <c:v>0.0326192705008864</c:v>
                  </c:pt>
                  <c:pt idx="1">
                    <c:v>0.00317789873868748</c:v>
                  </c:pt>
                  <c:pt idx="2">
                    <c:v>0.0218969934183885</c:v>
                  </c:pt>
                  <c:pt idx="3">
                    <c:v>0.0551959608665025</c:v>
                  </c:pt>
                  <c:pt idx="4">
                    <c:v>0.133614811313067</c:v>
                  </c:pt>
                </c:numCache>
              </c:numRef>
            </c:plus>
            <c:minus>
              <c:numRef>
                <c:f>'LLSi AH'!$I$77:$I$81</c:f>
                <c:numCache>
                  <c:formatCode>General</c:formatCode>
                  <c:ptCount val="5"/>
                  <c:pt idx="0">
                    <c:v>0.0326192705008864</c:v>
                  </c:pt>
                  <c:pt idx="1">
                    <c:v>0.00317789873868748</c:v>
                  </c:pt>
                  <c:pt idx="2">
                    <c:v>0.0218969934183885</c:v>
                  </c:pt>
                  <c:pt idx="3">
                    <c:v>0.0551959608665025</c:v>
                  </c:pt>
                  <c:pt idx="4">
                    <c:v>0.133614811313067</c:v>
                  </c:pt>
                </c:numCache>
              </c:numRef>
            </c:minus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errBars>
          <c:xVal>
            <c:numRef>
              <c:f>'LLSi AH'!$H$77:$H$81</c:f>
              <c:numCache>
                <c:formatCode>0.000</c:formatCode>
                <c:ptCount val="5"/>
                <c:pt idx="0">
                  <c:v>1.140483820586091</c:v>
                </c:pt>
                <c:pt idx="1">
                  <c:v>1.152812163772458</c:v>
                </c:pt>
                <c:pt idx="2">
                  <c:v>3.162332103150271</c:v>
                </c:pt>
                <c:pt idx="3">
                  <c:v>1.236196594051158</c:v>
                </c:pt>
                <c:pt idx="4">
                  <c:v>1.546310463111862</c:v>
                </c:pt>
              </c:numCache>
            </c:numRef>
          </c:xVal>
          <c:yVal>
            <c:numRef>
              <c:f>'LLSi AH'!$G$77:$G$81</c:f>
              <c:numCache>
                <c:formatCode>0</c:formatCode>
                <c:ptCount val="5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</c:numCache>
            </c:numRef>
          </c:yVal>
          <c:smooth val="0"/>
        </c:ser>
        <c:ser>
          <c:idx val="3"/>
          <c:order val="3"/>
          <c:tx>
            <c:v>Cast 28</c:v>
          </c:tx>
          <c:errBars>
            <c:errDir val="x"/>
            <c:errBarType val="both"/>
            <c:errValType val="cust"/>
            <c:noEndCap val="0"/>
            <c:plus>
              <c:numRef>
                <c:f>'LLSi AH'!$I$95:$I$99</c:f>
                <c:numCache>
                  <c:formatCode>General</c:formatCode>
                  <c:ptCount val="5"/>
                  <c:pt idx="0">
                    <c:v>0.0108221403693376</c:v>
                  </c:pt>
                  <c:pt idx="1">
                    <c:v>0.00437526652485519</c:v>
                  </c:pt>
                  <c:pt idx="2">
                    <c:v>0.00563954259153604</c:v>
                  </c:pt>
                  <c:pt idx="3">
                    <c:v>0.00382374146333597</c:v>
                  </c:pt>
                  <c:pt idx="4">
                    <c:v>0.0094463385569385</c:v>
                  </c:pt>
                </c:numCache>
              </c:numRef>
            </c:plus>
            <c:minus>
              <c:numRef>
                <c:f>'LLSi AH'!$I$95:$I$99</c:f>
                <c:numCache>
                  <c:formatCode>General</c:formatCode>
                  <c:ptCount val="5"/>
                  <c:pt idx="0">
                    <c:v>0.0108221403693376</c:v>
                  </c:pt>
                  <c:pt idx="1">
                    <c:v>0.00437526652485519</c:v>
                  </c:pt>
                  <c:pt idx="2">
                    <c:v>0.00563954259153604</c:v>
                  </c:pt>
                  <c:pt idx="3">
                    <c:v>0.00382374146333597</c:v>
                  </c:pt>
                  <c:pt idx="4">
                    <c:v>0.0094463385569385</c:v>
                  </c:pt>
                </c:numCache>
              </c:numRef>
            </c:minus>
          </c:errBars>
          <c:xVal>
            <c:numRef>
              <c:f>'LLSi AH'!$H$95:$H$99</c:f>
              <c:numCache>
                <c:formatCode>0.000</c:formatCode>
                <c:ptCount val="5"/>
                <c:pt idx="0">
                  <c:v>1.147880826497911</c:v>
                </c:pt>
                <c:pt idx="1">
                  <c:v>2.456254266112891</c:v>
                </c:pt>
                <c:pt idx="2">
                  <c:v>1.097894998669551</c:v>
                </c:pt>
                <c:pt idx="3">
                  <c:v>1.301648888786052</c:v>
                </c:pt>
                <c:pt idx="4">
                  <c:v>1.631151879403496</c:v>
                </c:pt>
              </c:numCache>
            </c:numRef>
          </c:xVal>
          <c:yVal>
            <c:numRef>
              <c:f>'LLSi AH'!$G$95:$G$99</c:f>
              <c:numCache>
                <c:formatCode>0</c:formatCode>
                <c:ptCount val="5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921336"/>
        <c:axId val="484929016"/>
      </c:scatterChart>
      <c:valAx>
        <c:axId val="484921336"/>
        <c:scaling>
          <c:orientation val="minMax"/>
          <c:max val="5.0"/>
        </c:scaling>
        <c:delete val="0"/>
        <c:axPos val="t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 (µM)</a:t>
                </a:r>
              </a:p>
            </c:rich>
          </c:tx>
          <c:layout>
            <c:manualLayout>
              <c:xMode val="edge"/>
              <c:yMode val="edge"/>
              <c:x val="0.504371067938116"/>
              <c:y val="0.1131912818330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929016"/>
        <c:crosses val="autoZero"/>
        <c:crossBetween val="midCat"/>
        <c:majorUnit val="1.0"/>
      </c:valAx>
      <c:valAx>
        <c:axId val="484929016"/>
        <c:scaling>
          <c:orientation val="maxMin"/>
          <c:max val="15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334851422466664"/>
              <c:y val="0.5216638291835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921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634344864195"/>
                  <c:y val="0.255932239342927"/>
                </c:manualLayout>
              </c:layout>
              <c:numFmt formatCode="General" sourceLinked="0"/>
            </c:trendlineLbl>
          </c:trendline>
          <c:xVal>
            <c:numRef>
              <c:f>'LLSi AH'!$E$12:$E$16</c:f>
              <c:numCache>
                <c:formatCode>0.0000</c:formatCode>
                <c:ptCount val="5"/>
                <c:pt idx="0">
                  <c:v>0.3125</c:v>
                </c:pt>
                <c:pt idx="1">
                  <c:v>0.625</c:v>
                </c:pt>
                <c:pt idx="2" formatCode="0.00">
                  <c:v>1.25</c:v>
                </c:pt>
                <c:pt idx="3" formatCode="0.0">
                  <c:v>2.5</c:v>
                </c:pt>
                <c:pt idx="4" formatCode="0.0">
                  <c:v>5.0</c:v>
                </c:pt>
              </c:numCache>
            </c:numRef>
          </c:xVal>
          <c:yVal>
            <c:numRef>
              <c:f>'LLSi AH'!$F$12:$F$16</c:f>
              <c:numCache>
                <c:formatCode>General</c:formatCode>
                <c:ptCount val="5"/>
                <c:pt idx="0">
                  <c:v>0.2407</c:v>
                </c:pt>
                <c:pt idx="1">
                  <c:v>0.3017</c:v>
                </c:pt>
                <c:pt idx="2">
                  <c:v>0.4046</c:v>
                </c:pt>
                <c:pt idx="3">
                  <c:v>0.5981</c:v>
                </c:pt>
                <c:pt idx="4">
                  <c:v>0.9436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'LLSi AH'!$E$17</c:f>
              <c:numCache>
                <c:formatCode>0.0</c:formatCode>
                <c:ptCount val="1"/>
                <c:pt idx="0">
                  <c:v>10.0</c:v>
                </c:pt>
              </c:numCache>
            </c:numRef>
          </c:xVal>
          <c:yVal>
            <c:numRef>
              <c:f>'LLSi AH'!$F$17</c:f>
              <c:numCache>
                <c:formatCode>General</c:formatCode>
                <c:ptCount val="1"/>
                <c:pt idx="0">
                  <c:v>1.2962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990552"/>
        <c:axId val="484993576"/>
      </c:scatterChart>
      <c:valAx>
        <c:axId val="48499055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crossAx val="484993576"/>
        <c:crosses val="autoZero"/>
        <c:crossBetween val="midCat"/>
      </c:valAx>
      <c:valAx>
        <c:axId val="484993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4990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429260</xdr:colOff>
      <xdr:row>33</xdr:row>
      <xdr:rowOff>60960</xdr:rowOff>
    </xdr:from>
    <xdr:to>
      <xdr:col>18</xdr:col>
      <xdr:colOff>101600</xdr:colOff>
      <xdr:row>70</xdr:row>
      <xdr:rowOff>60960</xdr:rowOff>
    </xdr:to>
    <xdr:graphicFrame macro="">
      <xdr:nvGraphicFramePr>
        <xdr:cNvPr id="1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182880</xdr:colOff>
      <xdr:row>13</xdr:row>
      <xdr:rowOff>91440</xdr:rowOff>
    </xdr:from>
    <xdr:to>
      <xdr:col>12</xdr:col>
      <xdr:colOff>406400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topLeftCell="A23" workbookViewId="0">
      <selection activeCell="E33" sqref="E33"/>
    </sheetView>
  </sheetViews>
  <sheetFormatPr baseColWidth="10" defaultColWidth="8.83203125" defaultRowHeight="12" x14ac:dyDescent="0"/>
  <cols>
    <col min="1" max="1" width="15.1640625" customWidth="1"/>
    <col min="2" max="2" width="10.33203125" bestFit="1" customWidth="1"/>
    <col min="4" max="4" width="17" customWidth="1"/>
    <col min="5" max="5" width="13" bestFit="1" customWidth="1"/>
  </cols>
  <sheetData>
    <row r="1" spans="1:13">
      <c r="A1" s="3" t="s">
        <v>21</v>
      </c>
      <c r="B1" s="3" t="s">
        <v>22</v>
      </c>
    </row>
    <row r="2" spans="1:13">
      <c r="A2" s="3" t="s">
        <v>23</v>
      </c>
    </row>
    <row r="3" spans="1:13">
      <c r="A3" s="3" t="s">
        <v>17</v>
      </c>
      <c r="B3" s="13"/>
    </row>
    <row r="4" spans="1:13" ht="15">
      <c r="A4" s="3" t="s">
        <v>5</v>
      </c>
      <c r="C4" s="1"/>
      <c r="D4" s="2"/>
      <c r="E4" s="1"/>
      <c r="F4" s="1"/>
      <c r="G4" s="1"/>
      <c r="H4" s="1"/>
      <c r="I4" s="1"/>
      <c r="J4" s="1"/>
      <c r="K4" s="1"/>
    </row>
    <row r="5" spans="1:13" ht="15">
      <c r="A5" s="1"/>
      <c r="B5" s="1"/>
      <c r="C5" s="1"/>
      <c r="D5" s="1"/>
      <c r="E5" s="1"/>
      <c r="F5" s="1"/>
      <c r="G5" s="1"/>
      <c r="H5" s="1"/>
      <c r="I5" s="1"/>
    </row>
    <row r="6" spans="1:13">
      <c r="A6" t="s">
        <v>0</v>
      </c>
      <c r="C6" t="s">
        <v>1</v>
      </c>
      <c r="D6">
        <v>1</v>
      </c>
      <c r="E6" t="s">
        <v>37</v>
      </c>
      <c r="H6" s="21" t="s">
        <v>19</v>
      </c>
      <c r="I6" s="21"/>
      <c r="J6" s="21"/>
    </row>
    <row r="8" spans="1:13" ht="13">
      <c r="A8" s="22"/>
      <c r="B8" s="23"/>
      <c r="C8" s="24"/>
      <c r="D8" s="24"/>
      <c r="E8" s="22"/>
      <c r="K8" s="3"/>
    </row>
    <row r="9" spans="1:13" ht="13">
      <c r="A9" s="25"/>
      <c r="B9" s="25"/>
      <c r="C9" s="25" t="s">
        <v>2</v>
      </c>
      <c r="D9" s="26" t="s">
        <v>42</v>
      </c>
      <c r="E9" s="26" t="s">
        <v>24</v>
      </c>
      <c r="F9" s="26"/>
      <c r="G9" s="26"/>
      <c r="H9" s="26"/>
      <c r="K9" s="3"/>
    </row>
    <row r="10" spans="1:13" ht="13">
      <c r="A10" s="26" t="s">
        <v>25</v>
      </c>
      <c r="B10" s="26" t="s">
        <v>26</v>
      </c>
      <c r="C10" s="26" t="s">
        <v>27</v>
      </c>
      <c r="D10" s="26" t="s">
        <v>28</v>
      </c>
      <c r="E10" s="27" t="s">
        <v>29</v>
      </c>
      <c r="F10" s="26" t="s">
        <v>30</v>
      </c>
      <c r="G10" s="26"/>
      <c r="M10" s="3"/>
    </row>
    <row r="11" spans="1:13" ht="14" thickBot="1">
      <c r="A11" s="24"/>
      <c r="B11" s="22"/>
      <c r="C11" s="22"/>
      <c r="D11" s="22"/>
      <c r="E11" s="24"/>
      <c r="F11" s="28"/>
      <c r="G11" s="28"/>
    </row>
    <row r="12" spans="1:13" ht="13">
      <c r="A12" s="24">
        <v>1</v>
      </c>
      <c r="B12" s="22" t="s">
        <v>31</v>
      </c>
      <c r="C12" s="24">
        <v>0</v>
      </c>
      <c r="D12" s="24">
        <v>5</v>
      </c>
      <c r="E12" s="8">
        <f t="shared" ref="E12:E15" si="0">E13/2</f>
        <v>0.3125</v>
      </c>
      <c r="F12" s="29">
        <v>0.2407</v>
      </c>
      <c r="G12" s="30"/>
      <c r="H12" s="31"/>
      <c r="I12" s="26" t="s">
        <v>3</v>
      </c>
      <c r="J12" s="26" t="s">
        <v>4</v>
      </c>
      <c r="K12" s="33" t="s">
        <v>34</v>
      </c>
    </row>
    <row r="13" spans="1:13" ht="13">
      <c r="A13" s="24">
        <v>2</v>
      </c>
      <c r="B13" s="22" t="s">
        <v>32</v>
      </c>
      <c r="C13" s="24">
        <v>0</v>
      </c>
      <c r="D13" s="24">
        <v>5</v>
      </c>
      <c r="E13" s="8">
        <f t="shared" si="0"/>
        <v>0.625</v>
      </c>
      <c r="F13" s="30">
        <v>0.30170000000000002</v>
      </c>
      <c r="G13" s="30"/>
      <c r="H13" s="31"/>
      <c r="I13" s="8">
        <f>SLOPE(F12:F16,E12:E16)</f>
        <v>0.1487088172043011</v>
      </c>
      <c r="J13" s="8">
        <f>INTERCEPT(F12:F16,E12:E16)</f>
        <v>0.20961666666666662</v>
      </c>
      <c r="K13" s="39">
        <f>RSQ(F12:F16,E12:E16)</f>
        <v>0.9978543904449243</v>
      </c>
    </row>
    <row r="14" spans="1:13" ht="13">
      <c r="A14" s="24">
        <v>3</v>
      </c>
      <c r="B14" s="22" t="s">
        <v>33</v>
      </c>
      <c r="C14" s="24">
        <v>0</v>
      </c>
      <c r="D14" s="24">
        <v>5</v>
      </c>
      <c r="E14" s="36">
        <f t="shared" si="0"/>
        <v>1.25</v>
      </c>
      <c r="F14" s="30">
        <v>0.40460000000000002</v>
      </c>
      <c r="G14" s="30"/>
      <c r="H14" s="31"/>
      <c r="I14" s="8"/>
      <c r="J14" s="8"/>
    </row>
    <row r="15" spans="1:13" ht="13">
      <c r="A15" s="24">
        <v>4</v>
      </c>
      <c r="B15" s="22" t="s">
        <v>35</v>
      </c>
      <c r="C15" s="24">
        <v>0</v>
      </c>
      <c r="D15" s="24">
        <v>5</v>
      </c>
      <c r="E15" s="9">
        <f t="shared" si="0"/>
        <v>2.5</v>
      </c>
      <c r="F15" s="30">
        <v>0.59809999999999997</v>
      </c>
      <c r="G15" s="30"/>
      <c r="I15" s="8"/>
      <c r="J15" s="8"/>
    </row>
    <row r="16" spans="1:13" ht="13">
      <c r="A16" s="24">
        <v>5</v>
      </c>
      <c r="B16" s="22" t="s">
        <v>36</v>
      </c>
      <c r="C16" s="24">
        <v>0</v>
      </c>
      <c r="D16" s="24">
        <v>5</v>
      </c>
      <c r="E16" s="9">
        <f>E17/2</f>
        <v>5</v>
      </c>
      <c r="F16" s="30">
        <v>0.94359999999999999</v>
      </c>
      <c r="G16" s="30"/>
      <c r="H16" s="31"/>
      <c r="I16" s="32"/>
      <c r="J16" s="8"/>
    </row>
    <row r="17" spans="1:11" ht="14" thickBot="1">
      <c r="A17" s="24">
        <v>6</v>
      </c>
      <c r="B17" s="22" t="s">
        <v>43</v>
      </c>
      <c r="C17" s="24">
        <v>100</v>
      </c>
      <c r="D17" s="24">
        <v>10</v>
      </c>
      <c r="E17" s="9">
        <f>C17*D6/D17</f>
        <v>10</v>
      </c>
      <c r="F17" s="34">
        <v>1.2962</v>
      </c>
      <c r="G17" s="30"/>
      <c r="H17" s="31"/>
    </row>
    <row r="18" spans="1:11" ht="13">
      <c r="A18" s="24"/>
      <c r="C18" s="20"/>
      <c r="D18" s="4"/>
      <c r="F18" s="10"/>
      <c r="G18" s="10"/>
    </row>
    <row r="19" spans="1:11" ht="13">
      <c r="A19" s="24"/>
      <c r="D19" s="4"/>
    </row>
    <row r="20" spans="1:11">
      <c r="C20" t="s">
        <v>39</v>
      </c>
      <c r="D20" s="4" t="s">
        <v>40</v>
      </c>
      <c r="E20" t="s">
        <v>41</v>
      </c>
    </row>
    <row r="21" spans="1:11">
      <c r="B21" t="s">
        <v>38</v>
      </c>
      <c r="C21">
        <v>4.8000000000000001E-2</v>
      </c>
      <c r="D21" s="35">
        <f>AVERAGE(C21:C23)</f>
        <v>4.7800000000000002E-2</v>
      </c>
      <c r="E21" s="4">
        <f>STDEV(C21:C23)</f>
        <v>1.0148891565092231E-3</v>
      </c>
    </row>
    <row r="22" spans="1:11">
      <c r="B22" t="s">
        <v>38</v>
      </c>
      <c r="C22">
        <v>4.87E-2</v>
      </c>
      <c r="D22" s="4"/>
    </row>
    <row r="23" spans="1:11">
      <c r="B23" t="s">
        <v>38</v>
      </c>
      <c r="C23">
        <v>4.6699999999999998E-2</v>
      </c>
      <c r="D23" s="4"/>
    </row>
    <row r="24" spans="1:11">
      <c r="H24" s="12"/>
      <c r="I24" s="12"/>
      <c r="J24" s="12"/>
    </row>
    <row r="25" spans="1:11">
      <c r="B25" t="s">
        <v>44</v>
      </c>
      <c r="C25">
        <v>0.1663</v>
      </c>
      <c r="D25" s="35">
        <f>AVERAGE(C25:C27)</f>
        <v>0.158</v>
      </c>
      <c r="E25" s="4">
        <f>STDEV(C25:C27)</f>
        <v>1.3519245541079578E-2</v>
      </c>
    </row>
    <row r="26" spans="1:11">
      <c r="B26" t="s">
        <v>44</v>
      </c>
      <c r="C26" s="37">
        <v>0.1424</v>
      </c>
      <c r="F26" s="10"/>
      <c r="G26" s="10"/>
      <c r="K26" s="3"/>
    </row>
    <row r="27" spans="1:11">
      <c r="B27" t="s">
        <v>44</v>
      </c>
      <c r="C27">
        <v>0.1653</v>
      </c>
      <c r="K27" s="3"/>
    </row>
    <row r="28" spans="1:11">
      <c r="B28" s="10"/>
      <c r="C28" s="10"/>
      <c r="D28" s="4"/>
      <c r="E28" s="4"/>
      <c r="F28" s="10"/>
      <c r="G28" s="10"/>
      <c r="I28" s="3"/>
      <c r="J28" s="3"/>
    </row>
    <row r="33" spans="1:10" ht="15">
      <c r="A33" s="1" t="s">
        <v>20</v>
      </c>
      <c r="C33" s="3" t="s">
        <v>6</v>
      </c>
      <c r="E33" s="43" t="s">
        <v>51</v>
      </c>
    </row>
    <row r="35" spans="1:10">
      <c r="A35" s="3" t="s">
        <v>7</v>
      </c>
    </row>
    <row r="37" spans="1:10">
      <c r="A37" s="5" t="s">
        <v>8</v>
      </c>
      <c r="B37" s="5" t="s">
        <v>9</v>
      </c>
      <c r="C37" s="5" t="s">
        <v>10</v>
      </c>
      <c r="D37" s="5" t="s">
        <v>11</v>
      </c>
      <c r="E37" s="11" t="s">
        <v>18</v>
      </c>
      <c r="F37" s="5" t="s">
        <v>16</v>
      </c>
      <c r="G37" s="5" t="s">
        <v>45</v>
      </c>
      <c r="H37" s="5" t="s">
        <v>12</v>
      </c>
      <c r="I37" s="5" t="s">
        <v>13</v>
      </c>
    </row>
    <row r="38" spans="1:10">
      <c r="A38" s="14"/>
      <c r="B38" s="14"/>
      <c r="C38" s="14"/>
      <c r="D38" s="14" t="s">
        <v>14</v>
      </c>
      <c r="E38" s="14"/>
      <c r="F38" s="14" t="s">
        <v>15</v>
      </c>
      <c r="G38" s="14" t="s">
        <v>14</v>
      </c>
      <c r="H38" s="14"/>
      <c r="I38" s="14"/>
    </row>
    <row r="39" spans="1:10">
      <c r="A39" s="15">
        <v>2</v>
      </c>
      <c r="B39" s="15">
        <v>5</v>
      </c>
      <c r="C39" s="15">
        <v>23</v>
      </c>
      <c r="D39" s="15">
        <v>5</v>
      </c>
      <c r="E39" s="44">
        <v>0.2681</v>
      </c>
      <c r="F39" s="7">
        <f t="shared" ref="F39:F53" si="1">(E39-$D$21)/$I$13</f>
        <v>1.481418547612712</v>
      </c>
      <c r="G39" s="38">
        <f>D39</f>
        <v>5</v>
      </c>
      <c r="H39" s="17">
        <f>AVERAGE(F40:F41)</f>
        <v>1.124681126138112</v>
      </c>
      <c r="I39" s="17">
        <f>STDEV(F40:F41)</f>
        <v>2.8054355400252404E-2</v>
      </c>
      <c r="J39" s="18">
        <f>100*I39/H39</f>
        <v>2.4944275091184642</v>
      </c>
    </row>
    <row r="40" spans="1:10">
      <c r="A40" s="15">
        <f>A39</f>
        <v>2</v>
      </c>
      <c r="B40" s="15">
        <v>5</v>
      </c>
      <c r="C40" s="15"/>
      <c r="D40" s="15"/>
      <c r="E40" s="16">
        <v>0.218</v>
      </c>
      <c r="F40" s="7">
        <f t="shared" si="1"/>
        <v>1.1445185510834479</v>
      </c>
      <c r="G40" s="38">
        <f>D42</f>
        <v>25</v>
      </c>
      <c r="H40" s="17">
        <f>AVERAGE(F43:F44)</f>
        <v>1.1925990895102789</v>
      </c>
      <c r="I40" s="17">
        <f>STDEV(F43:F44)</f>
        <v>4.2794779424113246E-3</v>
      </c>
      <c r="J40" s="18">
        <f>100*I40/H40</f>
        <v>0.35883625772082561</v>
      </c>
    </row>
    <row r="41" spans="1:10">
      <c r="A41" s="15">
        <f t="shared" ref="A41:A73" si="2">A40</f>
        <v>2</v>
      </c>
      <c r="B41" s="15">
        <v>5</v>
      </c>
      <c r="C41" s="15"/>
      <c r="D41" s="15"/>
      <c r="E41" s="16">
        <v>0.21210000000000001</v>
      </c>
      <c r="F41" s="7">
        <f t="shared" si="1"/>
        <v>1.1048437011927761</v>
      </c>
      <c r="G41" s="38">
        <f>D45</f>
        <v>45</v>
      </c>
      <c r="H41" s="17">
        <f>AVERAGE(F45:F47)</f>
        <v>1.1050678528870737</v>
      </c>
      <c r="I41" s="17">
        <f>STDEV(F45:F47)</f>
        <v>9.8448281542616797E-3</v>
      </c>
      <c r="J41" s="18">
        <f>100*I41/H41</f>
        <v>0.89087996981735729</v>
      </c>
    </row>
    <row r="42" spans="1:10">
      <c r="A42" s="15">
        <f t="shared" si="2"/>
        <v>2</v>
      </c>
      <c r="B42" s="15">
        <v>5</v>
      </c>
      <c r="C42" s="15">
        <v>19</v>
      </c>
      <c r="D42" s="15">
        <v>25</v>
      </c>
      <c r="E42" s="44">
        <v>0.30680000000000002</v>
      </c>
      <c r="F42" s="7">
        <f t="shared" si="1"/>
        <v>1.7416586646922034</v>
      </c>
      <c r="G42" s="38">
        <f>D48</f>
        <v>75</v>
      </c>
      <c r="H42" s="17">
        <f>AVERAGE(F49:F50)</f>
        <v>1.6881984856022303</v>
      </c>
      <c r="I42" s="17">
        <f>STDEV(F49:F50)</f>
        <v>0.17450760054055275</v>
      </c>
      <c r="J42" s="18">
        <f>100*I42/H42</f>
        <v>10.336912515254435</v>
      </c>
    </row>
    <row r="43" spans="1:10">
      <c r="A43" s="15">
        <f t="shared" si="2"/>
        <v>2</v>
      </c>
      <c r="B43" s="15">
        <v>5</v>
      </c>
      <c r="C43" s="15"/>
      <c r="D43" s="15"/>
      <c r="E43" s="16">
        <v>0.22559999999999999</v>
      </c>
      <c r="F43" s="7">
        <f t="shared" si="1"/>
        <v>1.1956251373832962</v>
      </c>
      <c r="G43" s="38">
        <f>D51</f>
        <v>100</v>
      </c>
      <c r="H43" s="17">
        <f>AVERAGE(F51:F52)</f>
        <v>1.4995748348508158</v>
      </c>
      <c r="I43" s="17">
        <f>STDEV(F51:F52)</f>
        <v>6.1814681390386671E-2</v>
      </c>
      <c r="J43" s="18">
        <f>100*I43/H43</f>
        <v>4.1221471548991593</v>
      </c>
    </row>
    <row r="44" spans="1:10">
      <c r="A44" s="15">
        <f t="shared" si="2"/>
        <v>2</v>
      </c>
      <c r="B44" s="15">
        <v>5</v>
      </c>
      <c r="C44" s="15"/>
      <c r="D44" s="15"/>
      <c r="E44" s="16">
        <v>0.22470000000000001</v>
      </c>
      <c r="F44" s="7">
        <f t="shared" si="1"/>
        <v>1.1895730416372616</v>
      </c>
      <c r="G44" s="7"/>
    </row>
    <row r="45" spans="1:10">
      <c r="A45" s="15">
        <f t="shared" si="2"/>
        <v>2</v>
      </c>
      <c r="B45" s="15">
        <v>5</v>
      </c>
      <c r="C45" s="15">
        <v>16</v>
      </c>
      <c r="D45" s="15">
        <v>45</v>
      </c>
      <c r="E45" s="16">
        <v>0.2137</v>
      </c>
      <c r="F45" s="7">
        <f t="shared" si="1"/>
        <v>1.1156029825190599</v>
      </c>
      <c r="G45" s="7"/>
    </row>
    <row r="46" spans="1:10">
      <c r="A46" s="15">
        <f t="shared" si="2"/>
        <v>2</v>
      </c>
      <c r="B46" s="15">
        <v>5</v>
      </c>
      <c r="C46" s="15"/>
      <c r="D46" s="15"/>
      <c r="E46" s="16">
        <v>0.21190000000000001</v>
      </c>
      <c r="F46" s="7">
        <f t="shared" si="1"/>
        <v>1.1034987910269907</v>
      </c>
      <c r="G46" s="7"/>
    </row>
    <row r="47" spans="1:10">
      <c r="A47" s="15">
        <f t="shared" si="2"/>
        <v>2</v>
      </c>
      <c r="B47" s="15">
        <v>5</v>
      </c>
      <c r="C47" s="15"/>
      <c r="D47" s="15"/>
      <c r="E47" s="16">
        <v>0.21079999999999999</v>
      </c>
      <c r="F47" s="7">
        <f t="shared" si="1"/>
        <v>1.0961017851151702</v>
      </c>
      <c r="G47" s="7"/>
    </row>
    <row r="48" spans="1:10">
      <c r="A48" s="15">
        <f t="shared" si="2"/>
        <v>2</v>
      </c>
      <c r="B48" s="15">
        <v>5</v>
      </c>
      <c r="C48" s="15">
        <v>14</v>
      </c>
      <c r="D48" s="15">
        <v>75</v>
      </c>
      <c r="E48" s="44">
        <v>0.2387</v>
      </c>
      <c r="F48" s="7">
        <f t="shared" si="1"/>
        <v>1.2837167532422455</v>
      </c>
      <c r="G48" s="7"/>
    </row>
    <row r="49" spans="1:10">
      <c r="A49" s="15">
        <f t="shared" si="2"/>
        <v>2</v>
      </c>
      <c r="B49" s="15">
        <v>5</v>
      </c>
      <c r="C49" s="15"/>
      <c r="D49" s="15"/>
      <c r="E49" s="16">
        <v>0.31719999999999998</v>
      </c>
      <c r="F49" s="7">
        <f t="shared" si="1"/>
        <v>1.8115939933130483</v>
      </c>
      <c r="G49" s="7"/>
    </row>
    <row r="50" spans="1:10">
      <c r="A50" s="15">
        <f t="shared" si="2"/>
        <v>2</v>
      </c>
      <c r="B50" s="15">
        <v>5</v>
      </c>
      <c r="C50" s="15"/>
      <c r="D50" s="15"/>
      <c r="E50" s="16">
        <v>0.28050000000000003</v>
      </c>
      <c r="F50" s="7">
        <f t="shared" si="1"/>
        <v>1.5648029778914121</v>
      </c>
      <c r="G50" s="7"/>
      <c r="H50" s="7"/>
      <c r="I50" s="7"/>
    </row>
    <row r="51" spans="1:10">
      <c r="A51" s="15">
        <f t="shared" si="2"/>
        <v>2</v>
      </c>
      <c r="B51" s="15">
        <v>5</v>
      </c>
      <c r="C51" s="15">
        <v>12</v>
      </c>
      <c r="D51" s="15">
        <v>100</v>
      </c>
      <c r="E51" s="16">
        <v>0.26429999999999998</v>
      </c>
      <c r="F51" s="7">
        <f t="shared" si="1"/>
        <v>1.4558652544627875</v>
      </c>
      <c r="G51" s="7"/>
    </row>
    <row r="52" spans="1:10">
      <c r="A52" s="15">
        <f t="shared" si="2"/>
        <v>2</v>
      </c>
      <c r="B52" s="15">
        <v>5</v>
      </c>
      <c r="C52" s="15"/>
      <c r="D52" s="15"/>
      <c r="E52" s="16">
        <v>0.27729999999999999</v>
      </c>
      <c r="F52" s="7">
        <f t="shared" si="1"/>
        <v>1.5432844152388441</v>
      </c>
      <c r="G52" s="7"/>
      <c r="H52" s="7"/>
    </row>
    <row r="53" spans="1:10">
      <c r="A53" s="15">
        <f t="shared" si="2"/>
        <v>2</v>
      </c>
      <c r="B53" s="15">
        <v>5</v>
      </c>
      <c r="C53" s="15"/>
      <c r="D53" s="15"/>
      <c r="E53" s="44">
        <v>0.37390000000000001</v>
      </c>
      <c r="F53" s="7">
        <f t="shared" si="1"/>
        <v>2.1928760253132338</v>
      </c>
      <c r="G53" s="7"/>
      <c r="H53" s="19"/>
      <c r="I53" s="7"/>
    </row>
    <row r="54" spans="1:10">
      <c r="A54" s="15"/>
      <c r="B54" s="15"/>
      <c r="C54" s="15"/>
      <c r="D54" s="15"/>
      <c r="E54" s="16"/>
      <c r="F54" s="7"/>
      <c r="G54" s="7"/>
      <c r="H54" s="17"/>
      <c r="I54" s="17"/>
    </row>
    <row r="55" spans="1:10">
      <c r="A55" s="15"/>
      <c r="B55" s="15"/>
      <c r="C55" s="15"/>
      <c r="D55" s="15"/>
      <c r="E55" s="16"/>
      <c r="F55" s="7"/>
      <c r="G55" s="7"/>
      <c r="H55" s="7"/>
      <c r="I55" s="18"/>
    </row>
    <row r="56" spans="1:10">
      <c r="A56" s="15"/>
      <c r="B56" s="15"/>
      <c r="C56" s="15"/>
      <c r="D56" s="15"/>
      <c r="E56" s="16"/>
      <c r="F56" s="7"/>
      <c r="G56" s="7"/>
      <c r="H56" s="7"/>
      <c r="I56" s="7"/>
    </row>
    <row r="57" spans="1:10">
      <c r="A57" s="5" t="s">
        <v>8</v>
      </c>
      <c r="B57" s="5" t="s">
        <v>9</v>
      </c>
      <c r="C57" s="5" t="s">
        <v>10</v>
      </c>
      <c r="D57" s="5" t="s">
        <v>11</v>
      </c>
      <c r="E57" s="11" t="s">
        <v>18</v>
      </c>
      <c r="F57" s="5" t="s">
        <v>16</v>
      </c>
      <c r="G57" s="5" t="s">
        <v>45</v>
      </c>
      <c r="H57" s="5" t="s">
        <v>12</v>
      </c>
      <c r="I57" s="5" t="s">
        <v>13</v>
      </c>
    </row>
    <row r="58" spans="1:10">
      <c r="A58" s="14"/>
      <c r="B58" s="14"/>
      <c r="C58" s="14"/>
      <c r="D58" s="14" t="s">
        <v>14</v>
      </c>
      <c r="E58" s="14"/>
      <c r="F58" s="14" t="s">
        <v>15</v>
      </c>
      <c r="G58" s="14" t="s">
        <v>14</v>
      </c>
      <c r="H58" s="14"/>
      <c r="I58" s="14"/>
    </row>
    <row r="59" spans="1:10">
      <c r="A59" s="15">
        <v>2</v>
      </c>
      <c r="B59" s="15">
        <v>16</v>
      </c>
      <c r="C59" s="15">
        <v>23</v>
      </c>
      <c r="D59" s="15">
        <v>5</v>
      </c>
      <c r="E59" s="16">
        <v>0.20860000000000001</v>
      </c>
      <c r="F59" s="7">
        <f t="shared" ref="F59:F73" si="3">(E59-$D$21)/$I$13</f>
        <v>1.0813077732915302</v>
      </c>
      <c r="G59" s="38">
        <f>D59</f>
        <v>5</v>
      </c>
      <c r="H59" s="17">
        <f>AVERAGE(F59:F61)</f>
        <v>1.1138097689646791</v>
      </c>
      <c r="I59" s="17">
        <f>STDEV(F59:F61)</f>
        <v>2.9788571081866569E-2</v>
      </c>
      <c r="J59" s="18">
        <f>100*I59/H59</f>
        <v>2.6744756521175046</v>
      </c>
    </row>
    <row r="60" spans="1:10">
      <c r="A60" s="15">
        <f>A59</f>
        <v>2</v>
      </c>
      <c r="B60" s="15">
        <v>16</v>
      </c>
      <c r="C60" s="15"/>
      <c r="D60" s="15"/>
      <c r="E60" s="16">
        <v>0.21729999999999999</v>
      </c>
      <c r="F60" s="7">
        <f t="shared" si="3"/>
        <v>1.1398113655031985</v>
      </c>
      <c r="G60" s="38">
        <f>D62</f>
        <v>25</v>
      </c>
      <c r="H60" s="17">
        <f>AVERAGE(F62:F64)</f>
        <v>1.227902981362148</v>
      </c>
      <c r="I60" s="17">
        <f>STDEV(F62:F64)</f>
        <v>9.8362503835167175E-2</v>
      </c>
      <c r="J60" s="18">
        <f>100*I60/H60</f>
        <v>8.0106087637356183</v>
      </c>
    </row>
    <row r="61" spans="1:10">
      <c r="A61" s="15">
        <f t="shared" si="2"/>
        <v>2</v>
      </c>
      <c r="B61" s="15">
        <v>16</v>
      </c>
      <c r="C61" s="15"/>
      <c r="D61" s="15"/>
      <c r="E61" s="16">
        <v>0.21440000000000001</v>
      </c>
      <c r="F61" s="7">
        <f t="shared" si="3"/>
        <v>1.1203101680993091</v>
      </c>
      <c r="G61" s="38">
        <f>D65</f>
        <v>45</v>
      </c>
      <c r="H61" s="17">
        <f>AVERAGE(F66:F67)</f>
        <v>1.7497281256869162</v>
      </c>
      <c r="I61" s="17">
        <f>STDEV(F66:F67)</f>
        <v>9.0344534339796029E-2</v>
      </c>
      <c r="J61" s="18">
        <f>100*I61/H61</f>
        <v>5.1633469802246088</v>
      </c>
    </row>
    <row r="62" spans="1:10">
      <c r="A62" s="15">
        <f t="shared" si="2"/>
        <v>2</v>
      </c>
      <c r="B62" s="15">
        <v>16</v>
      </c>
      <c r="C62" s="15">
        <v>19</v>
      </c>
      <c r="D62" s="15">
        <v>25</v>
      </c>
      <c r="E62" s="16">
        <v>0.21940000000000001</v>
      </c>
      <c r="F62" s="7">
        <f t="shared" si="3"/>
        <v>1.1539329222439463</v>
      </c>
      <c r="G62" s="38">
        <f>D68</f>
        <v>75</v>
      </c>
      <c r="H62" s="17">
        <f>AVERAGE(F68:F69)</f>
        <v>1.9359981836482059</v>
      </c>
      <c r="I62" s="17">
        <f>STDEV(F68:F69)</f>
        <v>4.2794779424113874E-2</v>
      </c>
      <c r="J62" s="18">
        <f>100*I62/H62</f>
        <v>2.2104762176724333</v>
      </c>
    </row>
    <row r="63" spans="1:10">
      <c r="A63" s="15">
        <f t="shared" si="2"/>
        <v>2</v>
      </c>
      <c r="B63" s="15">
        <v>16</v>
      </c>
      <c r="C63" s="15"/>
      <c r="D63" s="15"/>
      <c r="E63" s="16">
        <v>0.247</v>
      </c>
      <c r="F63" s="7">
        <f t="shared" si="3"/>
        <v>1.3395305251223433</v>
      </c>
      <c r="G63" s="38">
        <f>D71</f>
        <v>100</v>
      </c>
      <c r="H63" s="17">
        <f>AVERAGE(F71:F73)</f>
        <v>1.5233349144463595</v>
      </c>
      <c r="I63" s="17">
        <f>STDEV(F71:F73)</f>
        <v>3.5585096315302815E-2</v>
      </c>
      <c r="J63" s="18">
        <f>100*I63/H63</f>
        <v>2.3359995216965044</v>
      </c>
    </row>
    <row r="64" spans="1:10">
      <c r="A64" s="15">
        <f t="shared" si="2"/>
        <v>2</v>
      </c>
      <c r="B64" s="15">
        <v>16</v>
      </c>
      <c r="C64" s="15"/>
      <c r="D64" s="15"/>
      <c r="E64" s="16">
        <v>0.2248</v>
      </c>
      <c r="F64" s="7">
        <f t="shared" si="3"/>
        <v>1.1902454967201543</v>
      </c>
      <c r="G64" s="7"/>
    </row>
    <row r="65" spans="1:10">
      <c r="A65" s="15">
        <f t="shared" si="2"/>
        <v>2</v>
      </c>
      <c r="B65" s="15">
        <v>16</v>
      </c>
      <c r="C65" s="15">
        <v>16</v>
      </c>
      <c r="D65" s="15">
        <v>45</v>
      </c>
      <c r="E65" s="44">
        <v>0.24979999999999999</v>
      </c>
      <c r="F65" s="7">
        <f t="shared" si="3"/>
        <v>1.35835926744334</v>
      </c>
      <c r="G65" s="7"/>
    </row>
    <row r="66" spans="1:10">
      <c r="A66" s="15">
        <f t="shared" si="2"/>
        <v>2</v>
      </c>
      <c r="B66" s="15">
        <v>16</v>
      </c>
      <c r="C66" s="15"/>
      <c r="D66" s="15"/>
      <c r="E66" s="16">
        <v>0.29849999999999999</v>
      </c>
      <c r="F66" s="7">
        <f>(E66-$D$21)/$I$13</f>
        <v>1.6858448928121055</v>
      </c>
      <c r="G66" s="7"/>
    </row>
    <row r="67" spans="1:10">
      <c r="A67" s="15">
        <f t="shared" si="2"/>
        <v>2</v>
      </c>
      <c r="B67" s="15">
        <v>16</v>
      </c>
      <c r="C67" s="15"/>
      <c r="D67" s="15"/>
      <c r="E67" s="16">
        <v>0.3175</v>
      </c>
      <c r="F67" s="7">
        <f t="shared" si="3"/>
        <v>1.8136113585617268</v>
      </c>
      <c r="G67" s="7"/>
    </row>
    <row r="68" spans="1:10">
      <c r="A68" s="15">
        <f t="shared" si="2"/>
        <v>2</v>
      </c>
      <c r="B68" s="15">
        <v>16</v>
      </c>
      <c r="C68" s="15">
        <v>14</v>
      </c>
      <c r="D68" s="15">
        <v>75</v>
      </c>
      <c r="E68" s="16">
        <v>0.3402</v>
      </c>
      <c r="F68" s="7">
        <f t="shared" si="3"/>
        <v>1.9662586623783793</v>
      </c>
      <c r="G68" s="7"/>
    </row>
    <row r="69" spans="1:10">
      <c r="A69" s="15">
        <f t="shared" si="2"/>
        <v>2</v>
      </c>
      <c r="B69" s="15">
        <v>16</v>
      </c>
      <c r="C69" s="15"/>
      <c r="D69" s="15"/>
      <c r="E69" s="16">
        <v>0.33119999999999999</v>
      </c>
      <c r="F69" s="7">
        <f t="shared" si="3"/>
        <v>1.9057377049180324</v>
      </c>
      <c r="G69" s="7"/>
    </row>
    <row r="70" spans="1:10">
      <c r="A70" s="15">
        <f t="shared" si="2"/>
        <v>2</v>
      </c>
      <c r="B70" s="15">
        <v>16</v>
      </c>
      <c r="C70" s="15"/>
      <c r="D70" s="15"/>
      <c r="E70" s="44">
        <v>0.26129999999999998</v>
      </c>
      <c r="F70" s="7">
        <f t="shared" si="3"/>
        <v>1.4356916019760053</v>
      </c>
      <c r="G70" s="7"/>
      <c r="H70" s="7"/>
      <c r="I70" s="7"/>
    </row>
    <row r="71" spans="1:10">
      <c r="A71" s="15">
        <f t="shared" si="2"/>
        <v>2</v>
      </c>
      <c r="B71" s="15">
        <v>16</v>
      </c>
      <c r="C71" s="15">
        <v>12</v>
      </c>
      <c r="D71" s="15">
        <v>100</v>
      </c>
      <c r="E71" s="16">
        <v>0.26869999999999999</v>
      </c>
      <c r="F71" s="7">
        <f t="shared" si="3"/>
        <v>1.4854532781100682</v>
      </c>
      <c r="G71" s="7"/>
    </row>
    <row r="72" spans="1:10">
      <c r="A72" s="15">
        <f t="shared" si="2"/>
        <v>2</v>
      </c>
      <c r="B72" s="15">
        <v>16</v>
      </c>
      <c r="C72" s="15"/>
      <c r="D72" s="15"/>
      <c r="E72" s="16">
        <v>0.2792</v>
      </c>
      <c r="F72" s="7">
        <f t="shared" si="3"/>
        <v>1.5560610618138064</v>
      </c>
      <c r="G72" s="7"/>
      <c r="H72" s="7"/>
    </row>
    <row r="73" spans="1:10">
      <c r="A73" s="15">
        <f t="shared" si="2"/>
        <v>2</v>
      </c>
      <c r="B73" s="15">
        <v>16</v>
      </c>
      <c r="C73" s="15"/>
      <c r="D73" s="15"/>
      <c r="E73" s="16">
        <v>0.27510000000000001</v>
      </c>
      <c r="F73" s="7">
        <f t="shared" si="3"/>
        <v>1.528490403415204</v>
      </c>
      <c r="G73" s="7"/>
      <c r="H73" s="19"/>
      <c r="I73" s="7"/>
    </row>
    <row r="74" spans="1:10">
      <c r="A74" s="6"/>
      <c r="B74" s="6"/>
      <c r="C74" s="12"/>
      <c r="D74" s="12"/>
      <c r="F74" s="7"/>
      <c r="G74" s="7"/>
    </row>
    <row r="75" spans="1:10">
      <c r="A75" s="5" t="s">
        <v>8</v>
      </c>
      <c r="B75" s="5" t="s">
        <v>9</v>
      </c>
      <c r="C75" s="5" t="s">
        <v>10</v>
      </c>
      <c r="D75" s="5" t="s">
        <v>11</v>
      </c>
      <c r="E75" s="11" t="s">
        <v>18</v>
      </c>
      <c r="F75" s="5" t="s">
        <v>16</v>
      </c>
      <c r="G75" s="5" t="s">
        <v>45</v>
      </c>
      <c r="H75" s="5" t="s">
        <v>12</v>
      </c>
      <c r="I75" s="5" t="s">
        <v>13</v>
      </c>
    </row>
    <row r="76" spans="1:10">
      <c r="A76" s="14"/>
      <c r="B76" s="14"/>
      <c r="C76" s="14"/>
      <c r="D76" s="14" t="s">
        <v>14</v>
      </c>
      <c r="E76" s="14"/>
      <c r="F76" s="14" t="s">
        <v>15</v>
      </c>
      <c r="G76" s="14" t="s">
        <v>14</v>
      </c>
      <c r="H76" s="14"/>
      <c r="I76" s="14"/>
    </row>
    <row r="77" spans="1:10">
      <c r="A77" s="15">
        <v>2</v>
      </c>
      <c r="B77" s="15">
        <v>22</v>
      </c>
      <c r="C77" s="15">
        <v>23</v>
      </c>
      <c r="D77" s="15">
        <v>5</v>
      </c>
      <c r="E77" s="16">
        <v>0.22009999999999999</v>
      </c>
      <c r="F77" s="7">
        <f t="shared" ref="F77:F91" si="4">(E77-$D$21)/$I$13</f>
        <v>1.1586401078241955</v>
      </c>
      <c r="G77" s="38">
        <f>D77</f>
        <v>5</v>
      </c>
      <c r="H77" s="17">
        <f>AVERAGE(F77:F79)</f>
        <v>1.1404838205860914</v>
      </c>
      <c r="I77" s="17">
        <f>STDEV(F77:F79)</f>
        <v>3.2619270500886401E-2</v>
      </c>
      <c r="J77" s="18">
        <f>100*I77/H77</f>
        <v>2.8601256687818202</v>
      </c>
    </row>
    <row r="78" spans="1:10">
      <c r="A78" s="15">
        <f>A77</f>
        <v>2</v>
      </c>
      <c r="B78" s="15">
        <v>22</v>
      </c>
      <c r="C78" s="15"/>
      <c r="D78" s="15"/>
      <c r="E78" s="16">
        <v>0.21179999999999999</v>
      </c>
      <c r="F78" s="7">
        <f t="shared" si="4"/>
        <v>1.1028263359440977</v>
      </c>
      <c r="G78" s="38">
        <f>D80</f>
        <v>25</v>
      </c>
      <c r="H78" s="17">
        <f>AVERAGE(F80:F82)</f>
        <v>1.1528121637724584</v>
      </c>
      <c r="I78" s="17">
        <f>STDEV(F80:F82)</f>
        <v>3.1778987386874825E-3</v>
      </c>
      <c r="J78" s="18">
        <f>100*I78/H78</f>
        <v>0.27566492083915367</v>
      </c>
    </row>
    <row r="79" spans="1:10">
      <c r="A79" s="15">
        <f t="shared" ref="A79:A91" si="5">A78</f>
        <v>2</v>
      </c>
      <c r="B79" s="15">
        <v>22</v>
      </c>
      <c r="C79" s="15"/>
      <c r="D79" s="15"/>
      <c r="E79" s="16">
        <v>0.2203</v>
      </c>
      <c r="F79" s="7">
        <f t="shared" si="4"/>
        <v>1.1599850179899809</v>
      </c>
      <c r="G79" s="38">
        <f>D83</f>
        <v>45</v>
      </c>
      <c r="H79" s="17">
        <f>AVERAGE(F83:F85)</f>
        <v>3.1623321031502711</v>
      </c>
      <c r="I79" s="17">
        <f>STDEV(F83:F85)</f>
        <v>2.1896993418388456E-2</v>
      </c>
      <c r="J79" s="18">
        <f>100*I79/H79</f>
        <v>0.69243180994731635</v>
      </c>
    </row>
    <row r="80" spans="1:10">
      <c r="A80" s="15">
        <f t="shared" si="5"/>
        <v>2</v>
      </c>
      <c r="B80" s="15">
        <v>22</v>
      </c>
      <c r="C80" s="15">
        <v>19</v>
      </c>
      <c r="D80" s="15">
        <v>25</v>
      </c>
      <c r="E80" s="16">
        <v>0.21940000000000001</v>
      </c>
      <c r="F80" s="7">
        <f t="shared" si="4"/>
        <v>1.1539329222439463</v>
      </c>
      <c r="G80" s="38">
        <f>D86</f>
        <v>75</v>
      </c>
      <c r="H80" s="17">
        <f>AVERAGE(F86:F88)</f>
        <v>1.2361965940511583</v>
      </c>
      <c r="I80" s="17">
        <f>STDEV(F86:F88)</f>
        <v>5.5195960866502539E-2</v>
      </c>
      <c r="J80" s="18">
        <f>100*I80/H80</f>
        <v>4.4649824414755122</v>
      </c>
    </row>
    <row r="81" spans="1:10">
      <c r="A81" s="15">
        <f t="shared" si="5"/>
        <v>2</v>
      </c>
      <c r="B81" s="15">
        <v>22</v>
      </c>
      <c r="C81" s="15"/>
      <c r="D81" s="15"/>
      <c r="E81" s="16">
        <v>0.21959999999999999</v>
      </c>
      <c r="F81" s="7">
        <f t="shared" si="4"/>
        <v>1.1552778324097317</v>
      </c>
      <c r="G81" s="40">
        <f>D89</f>
        <v>100</v>
      </c>
      <c r="H81" s="41">
        <f>AVERAGE(F89:F90)</f>
        <v>1.5463104631118616</v>
      </c>
      <c r="I81" s="41">
        <f>STDEV(F89:F90)</f>
        <v>0.13361481131306654</v>
      </c>
      <c r="J81" s="42">
        <f>100*I81/H81</f>
        <v>8.6408786916033886</v>
      </c>
    </row>
    <row r="82" spans="1:10">
      <c r="A82" s="15">
        <f t="shared" si="5"/>
        <v>2</v>
      </c>
      <c r="B82" s="15">
        <v>22</v>
      </c>
      <c r="C82" s="15"/>
      <c r="D82" s="15"/>
      <c r="E82" s="16">
        <v>0.21870000000000001</v>
      </c>
      <c r="F82" s="7">
        <f t="shared" si="4"/>
        <v>1.1492257366636971</v>
      </c>
      <c r="G82" s="7"/>
    </row>
    <row r="83" spans="1:10">
      <c r="A83" s="15">
        <f t="shared" si="5"/>
        <v>2</v>
      </c>
      <c r="B83" s="15">
        <v>22</v>
      </c>
      <c r="C83" s="15">
        <v>16</v>
      </c>
      <c r="D83" s="15">
        <v>45</v>
      </c>
      <c r="E83" s="16">
        <v>0.51470000000000005</v>
      </c>
      <c r="F83" s="7">
        <f t="shared" si="4"/>
        <v>3.1396927820262155</v>
      </c>
      <c r="G83" s="7"/>
    </row>
    <row r="84" spans="1:10">
      <c r="A84" s="15">
        <f t="shared" si="5"/>
        <v>2</v>
      </c>
      <c r="B84" s="15">
        <v>22</v>
      </c>
      <c r="C84" s="15"/>
      <c r="D84" s="15"/>
      <c r="E84" s="16">
        <v>0.5212</v>
      </c>
      <c r="F84" s="7">
        <f t="shared" si="4"/>
        <v>3.1834023624142436</v>
      </c>
      <c r="G84" s="7"/>
    </row>
    <row r="85" spans="1:10">
      <c r="A85" s="15">
        <f t="shared" si="5"/>
        <v>2</v>
      </c>
      <c r="B85" s="15">
        <v>22</v>
      </c>
      <c r="C85" s="15"/>
      <c r="D85" s="15"/>
      <c r="E85" s="16">
        <v>0.51829999999999998</v>
      </c>
      <c r="F85" s="7">
        <f t="shared" si="4"/>
        <v>3.1639011650103539</v>
      </c>
      <c r="G85" s="7"/>
    </row>
    <row r="86" spans="1:10">
      <c r="A86" s="15">
        <f t="shared" si="5"/>
        <v>2</v>
      </c>
      <c r="B86" s="15">
        <v>22</v>
      </c>
      <c r="C86" s="15">
        <v>14</v>
      </c>
      <c r="D86" s="15">
        <v>75</v>
      </c>
      <c r="E86" s="16">
        <v>0.2243</v>
      </c>
      <c r="F86" s="7">
        <f t="shared" si="4"/>
        <v>1.1868832213056906</v>
      </c>
      <c r="G86" s="7"/>
    </row>
    <row r="87" spans="1:10">
      <c r="A87" s="15">
        <f t="shared" si="5"/>
        <v>2</v>
      </c>
      <c r="B87" s="15">
        <v>22</v>
      </c>
      <c r="C87" s="15"/>
      <c r="D87" s="15"/>
      <c r="E87" s="16">
        <v>0.2301</v>
      </c>
      <c r="F87" s="7">
        <f t="shared" si="4"/>
        <v>1.2258856161134697</v>
      </c>
      <c r="G87" s="7"/>
    </row>
    <row r="88" spans="1:10">
      <c r="A88" s="15">
        <f t="shared" si="5"/>
        <v>2</v>
      </c>
      <c r="B88" s="15">
        <v>22</v>
      </c>
      <c r="C88" s="15"/>
      <c r="D88" s="15"/>
      <c r="E88" s="16">
        <v>0.24049999999999999</v>
      </c>
      <c r="F88" s="7">
        <f t="shared" si="4"/>
        <v>1.2958209447343148</v>
      </c>
      <c r="G88" s="7"/>
      <c r="H88" s="7"/>
      <c r="I88" s="7"/>
    </row>
    <row r="89" spans="1:10">
      <c r="A89" s="15">
        <f t="shared" si="5"/>
        <v>2</v>
      </c>
      <c r="B89" s="15">
        <v>22</v>
      </c>
      <c r="C89" s="15">
        <v>12</v>
      </c>
      <c r="D89" s="15">
        <v>100</v>
      </c>
      <c r="E89" s="16">
        <v>0.2918</v>
      </c>
      <c r="F89" s="7">
        <f t="shared" si="4"/>
        <v>1.640790402258292</v>
      </c>
      <c r="G89" s="7"/>
    </row>
    <row r="90" spans="1:10">
      <c r="A90" s="15">
        <f t="shared" si="5"/>
        <v>2</v>
      </c>
      <c r="B90" s="15">
        <v>22</v>
      </c>
      <c r="C90" s="15"/>
      <c r="D90" s="15"/>
      <c r="E90" s="16">
        <v>0.26369999999999999</v>
      </c>
      <c r="F90" s="7">
        <f t="shared" si="4"/>
        <v>1.4518305239654312</v>
      </c>
      <c r="G90" s="7"/>
      <c r="H90" s="7"/>
    </row>
    <row r="91" spans="1:10">
      <c r="A91" s="15">
        <f t="shared" si="5"/>
        <v>2</v>
      </c>
      <c r="B91" s="15">
        <v>22</v>
      </c>
      <c r="C91" s="15"/>
      <c r="D91" s="15"/>
      <c r="E91" s="44">
        <v>0.44090000000000001</v>
      </c>
      <c r="F91" s="7">
        <f t="shared" si="4"/>
        <v>2.643420930851371</v>
      </c>
      <c r="G91" s="7"/>
      <c r="H91" s="19"/>
      <c r="I91" s="7"/>
    </row>
    <row r="92" spans="1:10">
      <c r="C92" s="4"/>
      <c r="D92" s="4"/>
    </row>
    <row r="93" spans="1:10">
      <c r="A93" s="5" t="s">
        <v>8</v>
      </c>
      <c r="B93" s="5" t="s">
        <v>9</v>
      </c>
      <c r="C93" s="5" t="s">
        <v>10</v>
      </c>
      <c r="D93" s="5" t="s">
        <v>11</v>
      </c>
      <c r="E93" s="11" t="s">
        <v>18</v>
      </c>
      <c r="F93" s="5" t="s">
        <v>16</v>
      </c>
      <c r="G93" s="5" t="s">
        <v>45</v>
      </c>
      <c r="H93" s="5" t="s">
        <v>12</v>
      </c>
      <c r="I93" s="5" t="s">
        <v>13</v>
      </c>
    </row>
    <row r="94" spans="1:10">
      <c r="A94" s="14"/>
      <c r="B94" s="14"/>
      <c r="C94" s="14"/>
      <c r="D94" s="14" t="s">
        <v>14</v>
      </c>
      <c r="E94" s="14"/>
      <c r="F94" s="14" t="s">
        <v>15</v>
      </c>
      <c r="G94" s="14" t="s">
        <v>14</v>
      </c>
      <c r="H94" s="14"/>
      <c r="I94" s="14"/>
    </row>
    <row r="95" spans="1:10">
      <c r="A95" s="15">
        <v>2</v>
      </c>
      <c r="B95" s="15">
        <v>28</v>
      </c>
      <c r="C95" s="15">
        <v>23</v>
      </c>
      <c r="D95" s="15">
        <v>5</v>
      </c>
      <c r="E95" s="16">
        <v>0.22020000000000001</v>
      </c>
      <c r="F95" s="7">
        <f t="shared" ref="F95:F109" si="6">(E95-$D$21)/$I$13</f>
        <v>1.1593125629070882</v>
      </c>
      <c r="G95" s="38">
        <f>D95</f>
        <v>5</v>
      </c>
      <c r="H95" s="17">
        <f>AVERAGE(F95:F97)</f>
        <v>1.1478808264979115</v>
      </c>
      <c r="I95" s="17">
        <f>STDEV(F95:F97)</f>
        <v>1.0822140369337586E-2</v>
      </c>
      <c r="J95" s="18">
        <f>100*I95/H95</f>
        <v>0.94279302515706542</v>
      </c>
    </row>
    <row r="96" spans="1:10">
      <c r="A96" s="15">
        <f>A95</f>
        <v>2</v>
      </c>
      <c r="B96" s="15">
        <v>28</v>
      </c>
      <c r="C96" s="15"/>
      <c r="D96" s="15"/>
      <c r="E96" s="16">
        <v>0.21829999999999999</v>
      </c>
      <c r="F96" s="7">
        <f t="shared" si="6"/>
        <v>1.146535916332126</v>
      </c>
      <c r="G96" s="38">
        <f>D98</f>
        <v>25</v>
      </c>
      <c r="H96" s="17">
        <f>AVERAGE(F98:F100)</f>
        <v>2.4562542661128912</v>
      </c>
      <c r="I96" s="17">
        <f>STDEV(F98:F100)</f>
        <v>4.3752665248551871E-3</v>
      </c>
      <c r="J96" s="18">
        <f>100*I96/H96</f>
        <v>0.17812758985164839</v>
      </c>
    </row>
    <row r="97" spans="1:10">
      <c r="A97" s="15">
        <f t="shared" ref="A97:A109" si="7">A96</f>
        <v>2</v>
      </c>
      <c r="B97" s="15">
        <v>28</v>
      </c>
      <c r="C97" s="15"/>
      <c r="D97" s="15"/>
      <c r="E97" s="16">
        <v>0.217</v>
      </c>
      <c r="F97" s="7">
        <f t="shared" si="6"/>
        <v>1.1377940002545204</v>
      </c>
      <c r="G97" s="38">
        <f>D101</f>
        <v>45</v>
      </c>
      <c r="H97" s="17">
        <f>AVERAGE(F101:F103)</f>
        <v>1.097894998669551</v>
      </c>
      <c r="I97" s="17">
        <f>STDEV(F101:F103)</f>
        <v>5.6395425915360458E-3</v>
      </c>
      <c r="J97" s="18">
        <f>100*I97/H97</f>
        <v>0.51366866579865511</v>
      </c>
    </row>
    <row r="98" spans="1:10">
      <c r="A98" s="15">
        <f t="shared" si="7"/>
        <v>2</v>
      </c>
      <c r="B98" s="15">
        <v>28</v>
      </c>
      <c r="C98" s="15">
        <v>19</v>
      </c>
      <c r="D98" s="15">
        <v>25</v>
      </c>
      <c r="E98" s="16">
        <v>0.41370000000000001</v>
      </c>
      <c r="F98" s="7">
        <f t="shared" si="6"/>
        <v>2.4605131483045453</v>
      </c>
      <c r="G98" s="38">
        <f>D104</f>
        <v>75</v>
      </c>
      <c r="H98" s="17">
        <f>AVERAGE(F104:F106)</f>
        <v>1.301648888786052</v>
      </c>
      <c r="I98" s="17">
        <f>STDEV(F104:F106)</f>
        <v>3.8237414633359745E-3</v>
      </c>
      <c r="J98" s="18">
        <f>100*I98/H98</f>
        <v>0.29376135886399324</v>
      </c>
    </row>
    <row r="99" spans="1:10">
      <c r="A99" s="15">
        <f t="shared" si="7"/>
        <v>2</v>
      </c>
      <c r="B99" s="15">
        <v>28</v>
      </c>
      <c r="C99" s="15"/>
      <c r="D99" s="15"/>
      <c r="E99" s="16">
        <v>0.41239999999999999</v>
      </c>
      <c r="F99" s="7">
        <f t="shared" si="6"/>
        <v>2.4517712322269394</v>
      </c>
      <c r="G99" s="38">
        <f>D107</f>
        <v>100</v>
      </c>
      <c r="H99" s="17">
        <f>AVERAGE(F107:F109)</f>
        <v>1.631151879403496</v>
      </c>
      <c r="I99" s="17">
        <f>STDEV(F107:F109)</f>
        <v>9.446338556938506E-3</v>
      </c>
      <c r="J99" s="18">
        <f>100*I99/H99</f>
        <v>0.57912072298215322</v>
      </c>
    </row>
    <row r="100" spans="1:10">
      <c r="A100" s="15">
        <f t="shared" si="7"/>
        <v>2</v>
      </c>
      <c r="B100" s="15">
        <v>28</v>
      </c>
      <c r="C100" s="15"/>
      <c r="D100" s="15"/>
      <c r="E100" s="16">
        <v>0.41310000000000002</v>
      </c>
      <c r="F100" s="7">
        <f t="shared" si="6"/>
        <v>2.4564784178071886</v>
      </c>
      <c r="G100" s="7"/>
    </row>
    <row r="101" spans="1:10">
      <c r="A101" s="15">
        <f t="shared" si="7"/>
        <v>2</v>
      </c>
      <c r="B101" s="15">
        <v>28</v>
      </c>
      <c r="C101" s="15">
        <v>16</v>
      </c>
      <c r="D101" s="15">
        <v>45</v>
      </c>
      <c r="E101" s="16">
        <v>0.21010000000000001</v>
      </c>
      <c r="F101" s="7">
        <f t="shared" si="6"/>
        <v>1.0913945995349212</v>
      </c>
      <c r="G101" s="7"/>
    </row>
    <row r="102" spans="1:10">
      <c r="A102" s="15">
        <f t="shared" si="7"/>
        <v>2</v>
      </c>
      <c r="B102" s="15">
        <v>28</v>
      </c>
      <c r="C102" s="15"/>
      <c r="D102" s="15"/>
      <c r="E102" s="16">
        <v>0.21149999999999999</v>
      </c>
      <c r="F102" s="7">
        <f t="shared" si="6"/>
        <v>1.1008089706954196</v>
      </c>
      <c r="G102" s="7"/>
    </row>
    <row r="103" spans="1:10">
      <c r="A103" s="15">
        <f t="shared" si="7"/>
        <v>2</v>
      </c>
      <c r="B103" s="15">
        <v>28</v>
      </c>
      <c r="C103" s="15"/>
      <c r="D103" s="15"/>
      <c r="E103" s="16">
        <v>0.21160000000000001</v>
      </c>
      <c r="F103" s="7">
        <f t="shared" si="6"/>
        <v>1.1014814257783123</v>
      </c>
      <c r="G103" s="7"/>
    </row>
    <row r="104" spans="1:10">
      <c r="A104" s="15">
        <f t="shared" si="7"/>
        <v>2</v>
      </c>
      <c r="B104" s="15">
        <v>28</v>
      </c>
      <c r="C104" s="15">
        <v>14</v>
      </c>
      <c r="D104" s="15">
        <v>75</v>
      </c>
      <c r="E104" s="16">
        <v>0.24199999999999999</v>
      </c>
      <c r="F104" s="7">
        <f t="shared" si="6"/>
        <v>1.3059077709777061</v>
      </c>
      <c r="G104" s="7"/>
    </row>
    <row r="105" spans="1:10">
      <c r="A105" s="15">
        <f t="shared" si="7"/>
        <v>2</v>
      </c>
      <c r="B105" s="15">
        <v>28</v>
      </c>
      <c r="C105" s="15"/>
      <c r="D105" s="15"/>
      <c r="E105" s="16">
        <v>0.2412</v>
      </c>
      <c r="F105" s="7">
        <f t="shared" si="6"/>
        <v>1.3005281303145642</v>
      </c>
      <c r="G105" s="7"/>
    </row>
    <row r="106" spans="1:10">
      <c r="A106" s="15">
        <f t="shared" si="7"/>
        <v>2</v>
      </c>
      <c r="B106" s="15">
        <v>28</v>
      </c>
      <c r="C106" s="15"/>
      <c r="D106" s="15"/>
      <c r="E106" s="16">
        <v>0.2409</v>
      </c>
      <c r="F106" s="7">
        <f t="shared" si="6"/>
        <v>1.2985107650658858</v>
      </c>
      <c r="G106" s="7"/>
      <c r="H106" s="7"/>
      <c r="I106" s="7"/>
    </row>
    <row r="107" spans="1:10">
      <c r="A107" s="15">
        <f t="shared" si="7"/>
        <v>2</v>
      </c>
      <c r="B107" s="15">
        <v>28</v>
      </c>
      <c r="C107" s="15">
        <v>12</v>
      </c>
      <c r="D107" s="15">
        <v>100</v>
      </c>
      <c r="E107" s="16">
        <v>0.29170000000000001</v>
      </c>
      <c r="F107" s="7">
        <f t="shared" si="6"/>
        <v>1.6401179471753993</v>
      </c>
      <c r="G107" s="7"/>
    </row>
    <row r="108" spans="1:10">
      <c r="A108" s="15">
        <f t="shared" si="7"/>
        <v>2</v>
      </c>
      <c r="B108" s="15">
        <v>28</v>
      </c>
      <c r="C108" s="15"/>
      <c r="D108" s="15"/>
      <c r="E108" s="16">
        <v>0.29049999999999998</v>
      </c>
      <c r="F108" s="7">
        <f t="shared" si="6"/>
        <v>1.6320484861806861</v>
      </c>
      <c r="G108" s="7"/>
      <c r="H108" s="7"/>
    </row>
    <row r="109" spans="1:10">
      <c r="A109" s="15">
        <f t="shared" si="7"/>
        <v>2</v>
      </c>
      <c r="B109" s="15">
        <v>28</v>
      </c>
      <c r="C109" s="15"/>
      <c r="D109" s="15"/>
      <c r="E109" s="16">
        <v>0.28889999999999999</v>
      </c>
      <c r="F109" s="7">
        <f t="shared" si="6"/>
        <v>1.6212892048544023</v>
      </c>
      <c r="G109" s="7"/>
      <c r="H109" s="19"/>
      <c r="I109" s="7"/>
    </row>
    <row r="111" spans="1:10">
      <c r="A111" s="5" t="s">
        <v>8</v>
      </c>
      <c r="B111" s="5" t="s">
        <v>9</v>
      </c>
      <c r="C111" s="5" t="s">
        <v>10</v>
      </c>
      <c r="D111" s="5" t="s">
        <v>11</v>
      </c>
      <c r="E111" s="11" t="s">
        <v>18</v>
      </c>
      <c r="F111" s="5" t="s">
        <v>16</v>
      </c>
      <c r="G111" s="5" t="s">
        <v>45</v>
      </c>
      <c r="H111" s="5" t="s">
        <v>12</v>
      </c>
      <c r="I111" s="5" t="s">
        <v>13</v>
      </c>
    </row>
    <row r="112" spans="1:10">
      <c r="A112" s="14"/>
      <c r="B112" s="14"/>
      <c r="C112" s="14"/>
      <c r="D112" s="14" t="s">
        <v>14</v>
      </c>
      <c r="E112" s="14"/>
      <c r="F112" s="14" t="s">
        <v>15</v>
      </c>
      <c r="G112" s="14" t="s">
        <v>14</v>
      </c>
      <c r="H112" s="14"/>
      <c r="I112" s="14"/>
    </row>
    <row r="113" spans="1:10">
      <c r="A113" s="15">
        <v>2</v>
      </c>
      <c r="B113" s="15" t="s">
        <v>46</v>
      </c>
      <c r="C113" s="15" t="s">
        <v>47</v>
      </c>
      <c r="D113" s="15">
        <v>7</v>
      </c>
      <c r="E113" s="16">
        <v>0.21740000000000001</v>
      </c>
      <c r="F113" s="7">
        <f t="shared" ref="F113:F121" si="8">(E113-$D$21)/$I$13</f>
        <v>1.1404838205860914</v>
      </c>
      <c r="G113" s="38">
        <f>D113</f>
        <v>7</v>
      </c>
      <c r="H113" s="17">
        <f>AVERAGE(F113:F115)</f>
        <v>1.1075335215243471</v>
      </c>
      <c r="I113" s="17">
        <f>STDEV(F113:F115)</f>
        <v>2.8695794498908547E-2</v>
      </c>
      <c r="J113" s="18">
        <f>100*I113/H113</f>
        <v>2.5909639700488039</v>
      </c>
    </row>
    <row r="114" spans="1:10">
      <c r="A114" s="15">
        <f>A113</f>
        <v>2</v>
      </c>
      <c r="B114" s="15" t="s">
        <v>46</v>
      </c>
      <c r="C114" s="15"/>
      <c r="D114" s="15">
        <v>7</v>
      </c>
      <c r="E114" s="16">
        <v>0.20960000000000001</v>
      </c>
      <c r="F114" s="7">
        <f t="shared" si="8"/>
        <v>1.0880323241204575</v>
      </c>
      <c r="G114" s="38">
        <f>D116</f>
        <v>7</v>
      </c>
      <c r="H114" s="17">
        <f>AVERAGE(F116:F118)</f>
        <v>1.0916187512292188</v>
      </c>
      <c r="I114" s="17">
        <f>STDEV(F116:F118)</f>
        <v>8.5148145081085369E-3</v>
      </c>
      <c r="J114" s="18">
        <f>100*I114/H114</f>
        <v>0.78001724489620738</v>
      </c>
    </row>
    <row r="115" spans="1:10">
      <c r="A115" s="15">
        <f t="shared" ref="A115:A121" si="9">A114</f>
        <v>2</v>
      </c>
      <c r="B115" s="15" t="s">
        <v>46</v>
      </c>
      <c r="C115" s="15"/>
      <c r="D115" s="15">
        <v>7</v>
      </c>
      <c r="E115" s="16">
        <v>0.21049999999999999</v>
      </c>
      <c r="F115" s="7">
        <f t="shared" si="8"/>
        <v>1.0940844198664921</v>
      </c>
      <c r="G115" s="38">
        <f>D119</f>
        <v>7</v>
      </c>
      <c r="H115" s="17">
        <f>AVERAGE(F119:F121)</f>
        <v>1.0846700487059937</v>
      </c>
      <c r="I115" s="17">
        <f>STDEV(F119:F121)</f>
        <v>5.0769245409964412E-3</v>
      </c>
      <c r="J115" s="18">
        <f>100*I115/H115</f>
        <v>0.46806165128770622</v>
      </c>
    </row>
    <row r="116" spans="1:10">
      <c r="A116" s="15">
        <f t="shared" si="9"/>
        <v>2</v>
      </c>
      <c r="B116" s="15" t="s">
        <v>46</v>
      </c>
      <c r="C116" s="15" t="s">
        <v>48</v>
      </c>
      <c r="D116" s="15">
        <v>7</v>
      </c>
      <c r="E116" s="16">
        <v>0.21149999999999999</v>
      </c>
      <c r="F116" s="7">
        <f t="shared" si="8"/>
        <v>1.1008089706954196</v>
      </c>
      <c r="G116" s="38"/>
      <c r="H116" s="17"/>
      <c r="I116" s="17"/>
      <c r="J116" s="18"/>
    </row>
    <row r="117" spans="1:10">
      <c r="A117" s="15">
        <f t="shared" si="9"/>
        <v>2</v>
      </c>
      <c r="B117" s="15" t="s">
        <v>46</v>
      </c>
      <c r="C117" s="15"/>
      <c r="D117" s="15">
        <v>7</v>
      </c>
      <c r="E117" s="16">
        <v>0.2099</v>
      </c>
      <c r="F117" s="7">
        <f t="shared" si="8"/>
        <v>1.0900496893691356</v>
      </c>
      <c r="G117" s="38" t="s">
        <v>50</v>
      </c>
      <c r="H117" s="17"/>
      <c r="I117" s="17"/>
      <c r="J117" s="18"/>
    </row>
    <row r="118" spans="1:10">
      <c r="A118" s="15">
        <f t="shared" si="9"/>
        <v>2</v>
      </c>
      <c r="B118" s="15" t="s">
        <v>46</v>
      </c>
      <c r="C118" s="15"/>
      <c r="D118" s="15">
        <v>7</v>
      </c>
      <c r="E118" s="16">
        <v>0.20899999999999999</v>
      </c>
      <c r="F118" s="7">
        <f t="shared" si="8"/>
        <v>1.083997593623101</v>
      </c>
      <c r="G118" s="38">
        <v>7</v>
      </c>
      <c r="H118" s="17">
        <f>AVERAGE(F113:F121)</f>
        <v>1.0946074404865198</v>
      </c>
      <c r="I118" s="17">
        <f>STDEV(F113:F121)</f>
        <v>1.8261142048317604E-2</v>
      </c>
      <c r="J118" s="18">
        <f>100*I118/H118</f>
        <v>1.6682822875935395</v>
      </c>
    </row>
    <row r="119" spans="1:10">
      <c r="A119" s="15">
        <f t="shared" si="9"/>
        <v>2</v>
      </c>
      <c r="B119" s="15" t="s">
        <v>46</v>
      </c>
      <c r="C119" s="15" t="s">
        <v>49</v>
      </c>
      <c r="D119" s="15">
        <v>7</v>
      </c>
      <c r="E119" s="16">
        <v>0.20899999999999999</v>
      </c>
      <c r="F119" s="7">
        <f t="shared" si="8"/>
        <v>1.083997593623101</v>
      </c>
      <c r="G119" s="7"/>
    </row>
    <row r="120" spans="1:10">
      <c r="A120" s="15">
        <f t="shared" si="9"/>
        <v>2</v>
      </c>
      <c r="B120" s="15" t="s">
        <v>46</v>
      </c>
      <c r="C120" s="15"/>
      <c r="D120" s="15">
        <v>7</v>
      </c>
      <c r="E120" s="16">
        <v>0.2099</v>
      </c>
      <c r="F120" s="7">
        <f t="shared" si="8"/>
        <v>1.0900496893691356</v>
      </c>
      <c r="G120" s="7"/>
    </row>
    <row r="121" spans="1:10">
      <c r="A121" s="15">
        <f t="shared" si="9"/>
        <v>2</v>
      </c>
      <c r="B121" s="15" t="s">
        <v>46</v>
      </c>
      <c r="C121" s="15"/>
      <c r="D121" s="15">
        <v>7</v>
      </c>
      <c r="E121" s="16">
        <v>0.2084</v>
      </c>
      <c r="F121" s="7">
        <f t="shared" si="8"/>
        <v>1.0799628631257445</v>
      </c>
      <c r="G121" s="7"/>
    </row>
    <row r="122" spans="1:10">
      <c r="A122" s="15"/>
      <c r="B122" s="15"/>
      <c r="C122" s="15"/>
      <c r="D122" s="15"/>
      <c r="E122" s="16"/>
      <c r="F122" s="7"/>
      <c r="G122" s="7"/>
    </row>
    <row r="123" spans="1:10">
      <c r="A123" s="15"/>
      <c r="B123" s="15"/>
      <c r="C123" s="15"/>
      <c r="D123" s="15"/>
      <c r="E123" s="16"/>
      <c r="F123" s="7"/>
      <c r="G123" s="7"/>
    </row>
    <row r="124" spans="1:10">
      <c r="A124" s="15"/>
      <c r="B124" s="15"/>
      <c r="C124" s="15"/>
      <c r="D124" s="15"/>
      <c r="E124" s="16"/>
      <c r="F124" s="7"/>
      <c r="G124" s="7"/>
      <c r="H124" s="7"/>
      <c r="I124" s="7"/>
    </row>
    <row r="125" spans="1:10">
      <c r="A125" s="15"/>
      <c r="B125" s="15"/>
      <c r="C125" s="15"/>
      <c r="D125" s="15"/>
      <c r="E125" s="16"/>
      <c r="F125" s="7"/>
      <c r="G125" s="7"/>
    </row>
    <row r="126" spans="1:10">
      <c r="A126" s="15"/>
      <c r="B126" s="15"/>
      <c r="C126" s="15"/>
      <c r="D126" s="15"/>
      <c r="E126" s="16"/>
      <c r="F126" s="7"/>
      <c r="G126" s="7"/>
      <c r="H126" s="7"/>
    </row>
    <row r="127" spans="1:10">
      <c r="A127" s="15"/>
      <c r="B127" s="15"/>
      <c r="C127" s="15"/>
      <c r="D127" s="15"/>
      <c r="E127" s="16"/>
      <c r="F127" s="7"/>
      <c r="G127" s="7"/>
      <c r="H127" s="19"/>
      <c r="I127" s="7"/>
    </row>
  </sheetData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LLSi AH</vt:lpstr>
    </vt:vector>
  </TitlesOfParts>
  <Company>University of Hawaii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Bjorkman</dc:creator>
  <cp:lastModifiedBy>Mac</cp:lastModifiedBy>
  <dcterms:created xsi:type="dcterms:W3CDTF">2006-03-28T21:55:09Z</dcterms:created>
  <dcterms:modified xsi:type="dcterms:W3CDTF">2014-06-18T20:00:05Z</dcterms:modified>
</cp:coreProperties>
</file>