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showInkAnnotation="0" autoCompressPictures="0"/>
  <bookViews>
    <workbookView xWindow="0" yWindow="0" windowWidth="25600" windowHeight="16060" tabRatio="500"/>
  </bookViews>
  <sheets>
    <sheet name="NERDGASM" sheetId="1" r:id="rId1"/>
    <sheet name="HOT-ORGASSMM" sheetId="2" r:id="rId2"/>
    <sheet name="HOT-BOX" sheetId="8" r:id="rId3"/>
    <sheet name="SEA-BANG" sheetId="9" r:id="rId4"/>
    <sheet name="Beyonce" sheetId="10" r:id="rId5"/>
  </sheets>
  <definedNames>
    <definedName name="_xlnm.Print_Area" localSheetId="4">Beyonce!$C$43:$L$66</definedName>
    <definedName name="_xlnm.Print_Area" localSheetId="2">'HOT-BOX'!$C$43:$K$66</definedName>
    <definedName name="_xlnm.Print_Area" localSheetId="1">'HOT-ORGASSMM'!$C$43:$K$66</definedName>
    <definedName name="_xlnm.Print_Area" localSheetId="0">NERDGASM!$C$43:$K$66</definedName>
    <definedName name="_xlnm.Print_Area" localSheetId="3">'SEA-BANG'!$C$43:$K$66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3" i="10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3" i="9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3" i="8"/>
  <c r="J3" i="2"/>
  <c r="Y50" i="10"/>
  <c r="M50" i="10"/>
  <c r="N50" i="10"/>
  <c r="M3" i="10"/>
  <c r="N3" i="10"/>
  <c r="P50" i="10"/>
  <c r="Q50" i="10"/>
  <c r="R50" i="10"/>
  <c r="O50" i="10"/>
  <c r="Y49" i="10"/>
  <c r="M49" i="10"/>
  <c r="N49" i="10"/>
  <c r="P49" i="10"/>
  <c r="Q49" i="10"/>
  <c r="R49" i="10"/>
  <c r="O49" i="10"/>
  <c r="Y48" i="10"/>
  <c r="M48" i="10"/>
  <c r="N48" i="10"/>
  <c r="P48" i="10"/>
  <c r="Q48" i="10"/>
  <c r="R48" i="10"/>
  <c r="S48" i="10"/>
  <c r="W48" i="10"/>
  <c r="V48" i="10"/>
  <c r="T48" i="10"/>
  <c r="U48" i="10"/>
  <c r="O48" i="10"/>
  <c r="Y47" i="10"/>
  <c r="O47" i="10"/>
  <c r="M47" i="10"/>
  <c r="N47" i="10"/>
  <c r="Y46" i="10"/>
  <c r="M46" i="10"/>
  <c r="N46" i="10"/>
  <c r="P46" i="10"/>
  <c r="Q46" i="10"/>
  <c r="R46" i="10"/>
  <c r="O46" i="10"/>
  <c r="Y45" i="10"/>
  <c r="M45" i="10"/>
  <c r="N45" i="10"/>
  <c r="P45" i="10"/>
  <c r="Q45" i="10"/>
  <c r="R45" i="10"/>
  <c r="O45" i="10"/>
  <c r="Y44" i="10"/>
  <c r="M44" i="10"/>
  <c r="N44" i="10"/>
  <c r="P44" i="10"/>
  <c r="Q44" i="10"/>
  <c r="R44" i="10"/>
  <c r="S44" i="10"/>
  <c r="W44" i="10"/>
  <c r="X44" i="10"/>
  <c r="V44" i="10"/>
  <c r="T44" i="10"/>
  <c r="U44" i="10"/>
  <c r="O44" i="10"/>
  <c r="Y43" i="10"/>
  <c r="O43" i="10"/>
  <c r="M43" i="10"/>
  <c r="N43" i="10"/>
  <c r="Y42" i="10"/>
  <c r="M42" i="10"/>
  <c r="N42" i="10"/>
  <c r="P42" i="10"/>
  <c r="Q42" i="10"/>
  <c r="R42" i="10"/>
  <c r="O42" i="10"/>
  <c r="Y41" i="10"/>
  <c r="M41" i="10"/>
  <c r="N41" i="10"/>
  <c r="P41" i="10"/>
  <c r="Q41" i="10"/>
  <c r="R41" i="10"/>
  <c r="O41" i="10"/>
  <c r="Y40" i="10"/>
  <c r="M40" i="10"/>
  <c r="N40" i="10"/>
  <c r="P40" i="10"/>
  <c r="Q40" i="10"/>
  <c r="R40" i="10"/>
  <c r="S40" i="10"/>
  <c r="W40" i="10"/>
  <c r="V40" i="10"/>
  <c r="T40" i="10"/>
  <c r="U40" i="10"/>
  <c r="O40" i="10"/>
  <c r="Y39" i="10"/>
  <c r="O39" i="10"/>
  <c r="M39" i="10"/>
  <c r="N39" i="10"/>
  <c r="Y38" i="10"/>
  <c r="M38" i="10"/>
  <c r="N38" i="10"/>
  <c r="P38" i="10"/>
  <c r="Q38" i="10"/>
  <c r="R38" i="10"/>
  <c r="O38" i="10"/>
  <c r="Y37" i="10"/>
  <c r="M37" i="10"/>
  <c r="N37" i="10"/>
  <c r="P37" i="10"/>
  <c r="Q37" i="10"/>
  <c r="R37" i="10"/>
  <c r="O37" i="10"/>
  <c r="Y36" i="10"/>
  <c r="M36" i="10"/>
  <c r="N36" i="10"/>
  <c r="P36" i="10"/>
  <c r="Q36" i="10"/>
  <c r="R36" i="10"/>
  <c r="S36" i="10"/>
  <c r="W36" i="10"/>
  <c r="X36" i="10"/>
  <c r="V36" i="10"/>
  <c r="T36" i="10"/>
  <c r="U36" i="10"/>
  <c r="O36" i="10"/>
  <c r="Y35" i="10"/>
  <c r="O35" i="10"/>
  <c r="M35" i="10"/>
  <c r="N35" i="10"/>
  <c r="Y34" i="10"/>
  <c r="M34" i="10"/>
  <c r="N34" i="10"/>
  <c r="P34" i="10"/>
  <c r="Q34" i="10"/>
  <c r="R34" i="10"/>
  <c r="O34" i="10"/>
  <c r="Y33" i="10"/>
  <c r="M33" i="10"/>
  <c r="N33" i="10"/>
  <c r="P33" i="10"/>
  <c r="Q33" i="10"/>
  <c r="R33" i="10"/>
  <c r="O33" i="10"/>
  <c r="Y32" i="10"/>
  <c r="M32" i="10"/>
  <c r="N32" i="10"/>
  <c r="P32" i="10"/>
  <c r="Q32" i="10"/>
  <c r="R32" i="10"/>
  <c r="S32" i="10"/>
  <c r="W32" i="10"/>
  <c r="V32" i="10"/>
  <c r="T32" i="10"/>
  <c r="U32" i="10"/>
  <c r="O32" i="10"/>
  <c r="Y31" i="10"/>
  <c r="O31" i="10"/>
  <c r="M31" i="10"/>
  <c r="N31" i="10"/>
  <c r="Y30" i="10"/>
  <c r="M30" i="10"/>
  <c r="N30" i="10"/>
  <c r="P30" i="10"/>
  <c r="Q30" i="10"/>
  <c r="R30" i="10"/>
  <c r="O30" i="10"/>
  <c r="Y29" i="10"/>
  <c r="M29" i="10"/>
  <c r="N29" i="10"/>
  <c r="P29" i="10"/>
  <c r="Q29" i="10"/>
  <c r="R29" i="10"/>
  <c r="O29" i="10"/>
  <c r="Y28" i="10"/>
  <c r="M28" i="10"/>
  <c r="N28" i="10"/>
  <c r="P28" i="10"/>
  <c r="Q28" i="10"/>
  <c r="R28" i="10"/>
  <c r="S28" i="10"/>
  <c r="W28" i="10"/>
  <c r="X28" i="10"/>
  <c r="V28" i="10"/>
  <c r="T28" i="10"/>
  <c r="U28" i="10"/>
  <c r="O28" i="10"/>
  <c r="Y27" i="10"/>
  <c r="O27" i="10"/>
  <c r="M27" i="10"/>
  <c r="N27" i="10"/>
  <c r="Y26" i="10"/>
  <c r="M26" i="10"/>
  <c r="N26" i="10"/>
  <c r="P26" i="10"/>
  <c r="Q26" i="10"/>
  <c r="R26" i="10"/>
  <c r="O26" i="10"/>
  <c r="Y25" i="10"/>
  <c r="M25" i="10"/>
  <c r="N25" i="10"/>
  <c r="P25" i="10"/>
  <c r="Q25" i="10"/>
  <c r="R25" i="10"/>
  <c r="O25" i="10"/>
  <c r="Y24" i="10"/>
  <c r="M24" i="10"/>
  <c r="N24" i="10"/>
  <c r="P24" i="10"/>
  <c r="Q24" i="10"/>
  <c r="R24" i="10"/>
  <c r="S24" i="10"/>
  <c r="W24" i="10"/>
  <c r="V24" i="10"/>
  <c r="T24" i="10"/>
  <c r="U24" i="10"/>
  <c r="O24" i="10"/>
  <c r="Y23" i="10"/>
  <c r="O23" i="10"/>
  <c r="M23" i="10"/>
  <c r="N23" i="10"/>
  <c r="Y22" i="10"/>
  <c r="M22" i="10"/>
  <c r="N22" i="10"/>
  <c r="P22" i="10"/>
  <c r="Q22" i="10"/>
  <c r="R22" i="10"/>
  <c r="O22" i="10"/>
  <c r="Y21" i="10"/>
  <c r="M21" i="10"/>
  <c r="N21" i="10"/>
  <c r="P21" i="10"/>
  <c r="Q21" i="10"/>
  <c r="R21" i="10"/>
  <c r="O21" i="10"/>
  <c r="Y20" i="10"/>
  <c r="M20" i="10"/>
  <c r="N20" i="10"/>
  <c r="P20" i="10"/>
  <c r="Q20" i="10"/>
  <c r="R20" i="10"/>
  <c r="S20" i="10"/>
  <c r="W20" i="10"/>
  <c r="X20" i="10"/>
  <c r="V20" i="10"/>
  <c r="T20" i="10"/>
  <c r="U20" i="10"/>
  <c r="O20" i="10"/>
  <c r="Y19" i="10"/>
  <c r="O19" i="10"/>
  <c r="M19" i="10"/>
  <c r="N19" i="10"/>
  <c r="Y18" i="10"/>
  <c r="M18" i="10"/>
  <c r="N18" i="10"/>
  <c r="P18" i="10"/>
  <c r="Q18" i="10"/>
  <c r="R18" i="10"/>
  <c r="O18" i="10"/>
  <c r="Y17" i="10"/>
  <c r="M17" i="10"/>
  <c r="N17" i="10"/>
  <c r="P17" i="10"/>
  <c r="Q17" i="10"/>
  <c r="R17" i="10"/>
  <c r="O17" i="10"/>
  <c r="Y16" i="10"/>
  <c r="M16" i="10"/>
  <c r="N16" i="10"/>
  <c r="P16" i="10"/>
  <c r="Q16" i="10"/>
  <c r="R16" i="10"/>
  <c r="S16" i="10"/>
  <c r="W16" i="10"/>
  <c r="V16" i="10"/>
  <c r="T16" i="10"/>
  <c r="U16" i="10"/>
  <c r="O16" i="10"/>
  <c r="Y15" i="10"/>
  <c r="O15" i="10"/>
  <c r="M15" i="10"/>
  <c r="N15" i="10"/>
  <c r="Y14" i="10"/>
  <c r="M14" i="10"/>
  <c r="N14" i="10"/>
  <c r="P14" i="10"/>
  <c r="Q14" i="10"/>
  <c r="R14" i="10"/>
  <c r="O14" i="10"/>
  <c r="Y13" i="10"/>
  <c r="M13" i="10"/>
  <c r="N13" i="10"/>
  <c r="P13" i="10"/>
  <c r="Q13" i="10"/>
  <c r="R13" i="10"/>
  <c r="O13" i="10"/>
  <c r="Y12" i="10"/>
  <c r="M12" i="10"/>
  <c r="N12" i="10"/>
  <c r="P12" i="10"/>
  <c r="Q12" i="10"/>
  <c r="R12" i="10"/>
  <c r="S12" i="10"/>
  <c r="W12" i="10"/>
  <c r="X12" i="10"/>
  <c r="V12" i="10"/>
  <c r="T12" i="10"/>
  <c r="U12" i="10"/>
  <c r="O12" i="10"/>
  <c r="Y11" i="10"/>
  <c r="O11" i="10"/>
  <c r="M11" i="10"/>
  <c r="N11" i="10"/>
  <c r="Y10" i="10"/>
  <c r="M10" i="10"/>
  <c r="N10" i="10"/>
  <c r="P10" i="10"/>
  <c r="Q10" i="10"/>
  <c r="R10" i="10"/>
  <c r="O10" i="10"/>
  <c r="Y9" i="10"/>
  <c r="M9" i="10"/>
  <c r="N9" i="10"/>
  <c r="P9" i="10"/>
  <c r="Q9" i="10"/>
  <c r="R9" i="10"/>
  <c r="O9" i="10"/>
  <c r="AD8" i="10"/>
  <c r="AC8" i="10"/>
  <c r="Y8" i="10"/>
  <c r="M8" i="10"/>
  <c r="N8" i="10"/>
  <c r="P8" i="10"/>
  <c r="Q8" i="10"/>
  <c r="R8" i="10"/>
  <c r="S8" i="10"/>
  <c r="W8" i="10"/>
  <c r="V8" i="10"/>
  <c r="T8" i="10"/>
  <c r="U8" i="10"/>
  <c r="O8" i="10"/>
  <c r="AD7" i="10"/>
  <c r="AC7" i="10"/>
  <c r="Y7" i="10"/>
  <c r="O7" i="10"/>
  <c r="M7" i="10"/>
  <c r="N7" i="10"/>
  <c r="AD6" i="10"/>
  <c r="AC6" i="10"/>
  <c r="Y6" i="10"/>
  <c r="M6" i="10"/>
  <c r="N6" i="10"/>
  <c r="P6" i="10"/>
  <c r="Q6" i="10"/>
  <c r="R6" i="10"/>
  <c r="O6" i="10"/>
  <c r="AD5" i="10"/>
  <c r="AC5" i="10"/>
  <c r="Y5" i="10"/>
  <c r="M5" i="10"/>
  <c r="N5" i="10"/>
  <c r="P5" i="10"/>
  <c r="Q5" i="10"/>
  <c r="R5" i="10"/>
  <c r="O5" i="10"/>
  <c r="AD4" i="10"/>
  <c r="AC4" i="10"/>
  <c r="Y4" i="10"/>
  <c r="M4" i="10"/>
  <c r="N4" i="10"/>
  <c r="P4" i="10"/>
  <c r="Q4" i="10"/>
  <c r="R4" i="10"/>
  <c r="S4" i="10"/>
  <c r="W4" i="10"/>
  <c r="X4" i="10"/>
  <c r="V4" i="10"/>
  <c r="T4" i="10"/>
  <c r="U4" i="10"/>
  <c r="O4" i="10"/>
  <c r="AD3" i="10"/>
  <c r="AC3" i="10"/>
  <c r="Y3" i="10"/>
  <c r="O3" i="10"/>
  <c r="Y50" i="9"/>
  <c r="M50" i="9"/>
  <c r="N50" i="9"/>
  <c r="M3" i="9"/>
  <c r="N3" i="9"/>
  <c r="P50" i="9"/>
  <c r="Q50" i="9"/>
  <c r="R50" i="9"/>
  <c r="O50" i="9"/>
  <c r="Y49" i="9"/>
  <c r="M49" i="9"/>
  <c r="N49" i="9"/>
  <c r="P49" i="9"/>
  <c r="Q49" i="9"/>
  <c r="R49" i="9"/>
  <c r="O49" i="9"/>
  <c r="Y48" i="9"/>
  <c r="M48" i="9"/>
  <c r="N48" i="9"/>
  <c r="P48" i="9"/>
  <c r="Q48" i="9"/>
  <c r="R48" i="9"/>
  <c r="S48" i="9"/>
  <c r="W48" i="9"/>
  <c r="V48" i="9"/>
  <c r="T48" i="9"/>
  <c r="U48" i="9"/>
  <c r="O48" i="9"/>
  <c r="Y47" i="9"/>
  <c r="O47" i="9"/>
  <c r="M47" i="9"/>
  <c r="N47" i="9"/>
  <c r="Y46" i="9"/>
  <c r="M46" i="9"/>
  <c r="N46" i="9"/>
  <c r="P46" i="9"/>
  <c r="Q46" i="9"/>
  <c r="R46" i="9"/>
  <c r="O46" i="9"/>
  <c r="Y45" i="9"/>
  <c r="M45" i="9"/>
  <c r="N45" i="9"/>
  <c r="P45" i="9"/>
  <c r="Q45" i="9"/>
  <c r="R45" i="9"/>
  <c r="O45" i="9"/>
  <c r="Y44" i="9"/>
  <c r="M44" i="9"/>
  <c r="N44" i="9"/>
  <c r="P44" i="9"/>
  <c r="Q44" i="9"/>
  <c r="R44" i="9"/>
  <c r="S44" i="9"/>
  <c r="W44" i="9"/>
  <c r="X44" i="9"/>
  <c r="V44" i="9"/>
  <c r="T44" i="9"/>
  <c r="U44" i="9"/>
  <c r="O44" i="9"/>
  <c r="Y43" i="9"/>
  <c r="O43" i="9"/>
  <c r="M43" i="9"/>
  <c r="N43" i="9"/>
  <c r="Y42" i="9"/>
  <c r="M42" i="9"/>
  <c r="N42" i="9"/>
  <c r="P42" i="9"/>
  <c r="Q42" i="9"/>
  <c r="R42" i="9"/>
  <c r="O42" i="9"/>
  <c r="Y41" i="9"/>
  <c r="M41" i="9"/>
  <c r="N41" i="9"/>
  <c r="P41" i="9"/>
  <c r="Q41" i="9"/>
  <c r="R41" i="9"/>
  <c r="O41" i="9"/>
  <c r="Y40" i="9"/>
  <c r="M40" i="9"/>
  <c r="N40" i="9"/>
  <c r="P40" i="9"/>
  <c r="Q40" i="9"/>
  <c r="R40" i="9"/>
  <c r="S40" i="9"/>
  <c r="W40" i="9"/>
  <c r="V40" i="9"/>
  <c r="T40" i="9"/>
  <c r="U40" i="9"/>
  <c r="O40" i="9"/>
  <c r="Y39" i="9"/>
  <c r="O39" i="9"/>
  <c r="M39" i="9"/>
  <c r="N39" i="9"/>
  <c r="Y38" i="9"/>
  <c r="M38" i="9"/>
  <c r="N38" i="9"/>
  <c r="P38" i="9"/>
  <c r="Q38" i="9"/>
  <c r="R38" i="9"/>
  <c r="O38" i="9"/>
  <c r="Y37" i="9"/>
  <c r="M37" i="9"/>
  <c r="N37" i="9"/>
  <c r="P37" i="9"/>
  <c r="Q37" i="9"/>
  <c r="R37" i="9"/>
  <c r="O37" i="9"/>
  <c r="Y36" i="9"/>
  <c r="M36" i="9"/>
  <c r="N36" i="9"/>
  <c r="P36" i="9"/>
  <c r="Q36" i="9"/>
  <c r="R36" i="9"/>
  <c r="S36" i="9"/>
  <c r="W36" i="9"/>
  <c r="X36" i="9"/>
  <c r="V36" i="9"/>
  <c r="T36" i="9"/>
  <c r="U36" i="9"/>
  <c r="O36" i="9"/>
  <c r="Y35" i="9"/>
  <c r="O35" i="9"/>
  <c r="M35" i="9"/>
  <c r="N35" i="9"/>
  <c r="Y34" i="9"/>
  <c r="M34" i="9"/>
  <c r="N34" i="9"/>
  <c r="P34" i="9"/>
  <c r="Q34" i="9"/>
  <c r="R34" i="9"/>
  <c r="O34" i="9"/>
  <c r="Y33" i="9"/>
  <c r="M33" i="9"/>
  <c r="N33" i="9"/>
  <c r="P33" i="9"/>
  <c r="Q33" i="9"/>
  <c r="R33" i="9"/>
  <c r="O33" i="9"/>
  <c r="Y32" i="9"/>
  <c r="M32" i="9"/>
  <c r="N32" i="9"/>
  <c r="P32" i="9"/>
  <c r="Q32" i="9"/>
  <c r="R32" i="9"/>
  <c r="S32" i="9"/>
  <c r="W32" i="9"/>
  <c r="V32" i="9"/>
  <c r="T32" i="9"/>
  <c r="U32" i="9"/>
  <c r="O32" i="9"/>
  <c r="Y31" i="9"/>
  <c r="O31" i="9"/>
  <c r="M31" i="9"/>
  <c r="N31" i="9"/>
  <c r="Y30" i="9"/>
  <c r="M30" i="9"/>
  <c r="N30" i="9"/>
  <c r="P30" i="9"/>
  <c r="Q30" i="9"/>
  <c r="R30" i="9"/>
  <c r="O30" i="9"/>
  <c r="Y29" i="9"/>
  <c r="M29" i="9"/>
  <c r="N29" i="9"/>
  <c r="P29" i="9"/>
  <c r="Q29" i="9"/>
  <c r="R29" i="9"/>
  <c r="O29" i="9"/>
  <c r="Y28" i="9"/>
  <c r="M28" i="9"/>
  <c r="N28" i="9"/>
  <c r="P28" i="9"/>
  <c r="Q28" i="9"/>
  <c r="R28" i="9"/>
  <c r="S28" i="9"/>
  <c r="W28" i="9"/>
  <c r="X28" i="9"/>
  <c r="V28" i="9"/>
  <c r="T28" i="9"/>
  <c r="U28" i="9"/>
  <c r="O28" i="9"/>
  <c r="Y27" i="9"/>
  <c r="O27" i="9"/>
  <c r="M27" i="9"/>
  <c r="N27" i="9"/>
  <c r="Y26" i="9"/>
  <c r="M26" i="9"/>
  <c r="N26" i="9"/>
  <c r="P26" i="9"/>
  <c r="Q26" i="9"/>
  <c r="R26" i="9"/>
  <c r="O26" i="9"/>
  <c r="Y25" i="9"/>
  <c r="M25" i="9"/>
  <c r="N25" i="9"/>
  <c r="P25" i="9"/>
  <c r="Q25" i="9"/>
  <c r="R25" i="9"/>
  <c r="O25" i="9"/>
  <c r="Y24" i="9"/>
  <c r="M24" i="9"/>
  <c r="N24" i="9"/>
  <c r="P24" i="9"/>
  <c r="Q24" i="9"/>
  <c r="R24" i="9"/>
  <c r="S24" i="9"/>
  <c r="W24" i="9"/>
  <c r="V24" i="9"/>
  <c r="T24" i="9"/>
  <c r="U24" i="9"/>
  <c r="O24" i="9"/>
  <c r="Y23" i="9"/>
  <c r="O23" i="9"/>
  <c r="M23" i="9"/>
  <c r="N23" i="9"/>
  <c r="Y22" i="9"/>
  <c r="M22" i="9"/>
  <c r="N22" i="9"/>
  <c r="P22" i="9"/>
  <c r="Q22" i="9"/>
  <c r="R22" i="9"/>
  <c r="O22" i="9"/>
  <c r="Y21" i="9"/>
  <c r="M21" i="9"/>
  <c r="N21" i="9"/>
  <c r="P21" i="9"/>
  <c r="Q21" i="9"/>
  <c r="R21" i="9"/>
  <c r="O21" i="9"/>
  <c r="Y20" i="9"/>
  <c r="M20" i="9"/>
  <c r="N20" i="9"/>
  <c r="P20" i="9"/>
  <c r="Q20" i="9"/>
  <c r="R20" i="9"/>
  <c r="S20" i="9"/>
  <c r="W20" i="9"/>
  <c r="X20" i="9"/>
  <c r="V20" i="9"/>
  <c r="T20" i="9"/>
  <c r="U20" i="9"/>
  <c r="O20" i="9"/>
  <c r="Y19" i="9"/>
  <c r="O19" i="9"/>
  <c r="M19" i="9"/>
  <c r="N19" i="9"/>
  <c r="Y18" i="9"/>
  <c r="M18" i="9"/>
  <c r="N18" i="9"/>
  <c r="P18" i="9"/>
  <c r="Q18" i="9"/>
  <c r="R18" i="9"/>
  <c r="O18" i="9"/>
  <c r="Y17" i="9"/>
  <c r="M17" i="9"/>
  <c r="N17" i="9"/>
  <c r="P17" i="9"/>
  <c r="Q17" i="9"/>
  <c r="R17" i="9"/>
  <c r="O17" i="9"/>
  <c r="Y16" i="9"/>
  <c r="M16" i="9"/>
  <c r="N16" i="9"/>
  <c r="P16" i="9"/>
  <c r="Q16" i="9"/>
  <c r="R16" i="9"/>
  <c r="S16" i="9"/>
  <c r="W16" i="9"/>
  <c r="V16" i="9"/>
  <c r="T16" i="9"/>
  <c r="U16" i="9"/>
  <c r="O16" i="9"/>
  <c r="Y15" i="9"/>
  <c r="O15" i="9"/>
  <c r="M15" i="9"/>
  <c r="N15" i="9"/>
  <c r="Y14" i="9"/>
  <c r="M14" i="9"/>
  <c r="N14" i="9"/>
  <c r="P14" i="9"/>
  <c r="Q14" i="9"/>
  <c r="R14" i="9"/>
  <c r="O14" i="9"/>
  <c r="Y13" i="9"/>
  <c r="M13" i="9"/>
  <c r="N13" i="9"/>
  <c r="P13" i="9"/>
  <c r="Q13" i="9"/>
  <c r="R13" i="9"/>
  <c r="O13" i="9"/>
  <c r="Y12" i="9"/>
  <c r="M12" i="9"/>
  <c r="N12" i="9"/>
  <c r="P12" i="9"/>
  <c r="Q12" i="9"/>
  <c r="R12" i="9"/>
  <c r="S12" i="9"/>
  <c r="W12" i="9"/>
  <c r="X12" i="9"/>
  <c r="V12" i="9"/>
  <c r="T12" i="9"/>
  <c r="U12" i="9"/>
  <c r="O12" i="9"/>
  <c r="Y11" i="9"/>
  <c r="O11" i="9"/>
  <c r="M11" i="9"/>
  <c r="N11" i="9"/>
  <c r="Y10" i="9"/>
  <c r="M10" i="9"/>
  <c r="N10" i="9"/>
  <c r="P10" i="9"/>
  <c r="Q10" i="9"/>
  <c r="R10" i="9"/>
  <c r="O10" i="9"/>
  <c r="Y9" i="9"/>
  <c r="M9" i="9"/>
  <c r="N9" i="9"/>
  <c r="P9" i="9"/>
  <c r="Q9" i="9"/>
  <c r="R9" i="9"/>
  <c r="O9" i="9"/>
  <c r="AD8" i="9"/>
  <c r="AC8" i="9"/>
  <c r="Y8" i="9"/>
  <c r="M8" i="9"/>
  <c r="N8" i="9"/>
  <c r="P8" i="9"/>
  <c r="Q8" i="9"/>
  <c r="R8" i="9"/>
  <c r="S8" i="9"/>
  <c r="W8" i="9"/>
  <c r="V8" i="9"/>
  <c r="T8" i="9"/>
  <c r="U8" i="9"/>
  <c r="O8" i="9"/>
  <c r="AD7" i="9"/>
  <c r="AC7" i="9"/>
  <c r="Y7" i="9"/>
  <c r="O7" i="9"/>
  <c r="M7" i="9"/>
  <c r="N7" i="9"/>
  <c r="AD6" i="9"/>
  <c r="AC6" i="9"/>
  <c r="Y6" i="9"/>
  <c r="M6" i="9"/>
  <c r="N6" i="9"/>
  <c r="P6" i="9"/>
  <c r="Q6" i="9"/>
  <c r="R6" i="9"/>
  <c r="O6" i="9"/>
  <c r="AD5" i="9"/>
  <c r="AC5" i="9"/>
  <c r="Y5" i="9"/>
  <c r="M5" i="9"/>
  <c r="N5" i="9"/>
  <c r="P5" i="9"/>
  <c r="Q5" i="9"/>
  <c r="R5" i="9"/>
  <c r="O5" i="9"/>
  <c r="AD4" i="9"/>
  <c r="AC4" i="9"/>
  <c r="Y4" i="9"/>
  <c r="M4" i="9"/>
  <c r="N4" i="9"/>
  <c r="P4" i="9"/>
  <c r="Q4" i="9"/>
  <c r="R4" i="9"/>
  <c r="S4" i="9"/>
  <c r="W4" i="9"/>
  <c r="X4" i="9"/>
  <c r="V4" i="9"/>
  <c r="T4" i="9"/>
  <c r="U4" i="9"/>
  <c r="O4" i="9"/>
  <c r="AD3" i="9"/>
  <c r="AC3" i="9"/>
  <c r="Y3" i="9"/>
  <c r="O3" i="9"/>
  <c r="Y50" i="8"/>
  <c r="M50" i="8"/>
  <c r="N50" i="8"/>
  <c r="M3" i="8"/>
  <c r="N3" i="8"/>
  <c r="P50" i="8"/>
  <c r="Q50" i="8"/>
  <c r="R50" i="8"/>
  <c r="O50" i="8"/>
  <c r="Y49" i="8"/>
  <c r="M49" i="8"/>
  <c r="N49" i="8"/>
  <c r="P49" i="8"/>
  <c r="Q49" i="8"/>
  <c r="R49" i="8"/>
  <c r="O49" i="8"/>
  <c r="Y48" i="8"/>
  <c r="M48" i="8"/>
  <c r="N48" i="8"/>
  <c r="P48" i="8"/>
  <c r="Q48" i="8"/>
  <c r="R48" i="8"/>
  <c r="S48" i="8"/>
  <c r="W48" i="8"/>
  <c r="V48" i="8"/>
  <c r="T48" i="8"/>
  <c r="U48" i="8"/>
  <c r="O48" i="8"/>
  <c r="Y47" i="8"/>
  <c r="O47" i="8"/>
  <c r="M47" i="8"/>
  <c r="N47" i="8"/>
  <c r="Y46" i="8"/>
  <c r="M46" i="8"/>
  <c r="N46" i="8"/>
  <c r="P46" i="8"/>
  <c r="Q46" i="8"/>
  <c r="R46" i="8"/>
  <c r="O46" i="8"/>
  <c r="Y45" i="8"/>
  <c r="M45" i="8"/>
  <c r="N45" i="8"/>
  <c r="P45" i="8"/>
  <c r="Q45" i="8"/>
  <c r="R45" i="8"/>
  <c r="O45" i="8"/>
  <c r="Y44" i="8"/>
  <c r="M44" i="8"/>
  <c r="N44" i="8"/>
  <c r="P44" i="8"/>
  <c r="Q44" i="8"/>
  <c r="R44" i="8"/>
  <c r="S44" i="8"/>
  <c r="W44" i="8"/>
  <c r="X44" i="8"/>
  <c r="V44" i="8"/>
  <c r="T44" i="8"/>
  <c r="U44" i="8"/>
  <c r="O44" i="8"/>
  <c r="Y43" i="8"/>
  <c r="O43" i="8"/>
  <c r="M43" i="8"/>
  <c r="N43" i="8"/>
  <c r="Y42" i="8"/>
  <c r="M42" i="8"/>
  <c r="N42" i="8"/>
  <c r="P42" i="8"/>
  <c r="Q42" i="8"/>
  <c r="R42" i="8"/>
  <c r="O42" i="8"/>
  <c r="Y41" i="8"/>
  <c r="M41" i="8"/>
  <c r="N41" i="8"/>
  <c r="P41" i="8"/>
  <c r="Q41" i="8"/>
  <c r="R41" i="8"/>
  <c r="O41" i="8"/>
  <c r="Y40" i="8"/>
  <c r="M40" i="8"/>
  <c r="N40" i="8"/>
  <c r="P40" i="8"/>
  <c r="Q40" i="8"/>
  <c r="R40" i="8"/>
  <c r="S40" i="8"/>
  <c r="W40" i="8"/>
  <c r="V40" i="8"/>
  <c r="T40" i="8"/>
  <c r="U40" i="8"/>
  <c r="O40" i="8"/>
  <c r="Y39" i="8"/>
  <c r="O39" i="8"/>
  <c r="M39" i="8"/>
  <c r="N39" i="8"/>
  <c r="Y38" i="8"/>
  <c r="M38" i="8"/>
  <c r="N38" i="8"/>
  <c r="P38" i="8"/>
  <c r="Q38" i="8"/>
  <c r="R38" i="8"/>
  <c r="O38" i="8"/>
  <c r="Y37" i="8"/>
  <c r="M37" i="8"/>
  <c r="N37" i="8"/>
  <c r="P37" i="8"/>
  <c r="Q37" i="8"/>
  <c r="R37" i="8"/>
  <c r="O37" i="8"/>
  <c r="Y36" i="8"/>
  <c r="M36" i="8"/>
  <c r="N36" i="8"/>
  <c r="P36" i="8"/>
  <c r="Q36" i="8"/>
  <c r="R36" i="8"/>
  <c r="S36" i="8"/>
  <c r="W36" i="8"/>
  <c r="X36" i="8"/>
  <c r="V36" i="8"/>
  <c r="T36" i="8"/>
  <c r="U36" i="8"/>
  <c r="O36" i="8"/>
  <c r="Y35" i="8"/>
  <c r="O35" i="8"/>
  <c r="M35" i="8"/>
  <c r="N35" i="8"/>
  <c r="Y34" i="8"/>
  <c r="M34" i="8"/>
  <c r="N34" i="8"/>
  <c r="P34" i="8"/>
  <c r="Q34" i="8"/>
  <c r="R34" i="8"/>
  <c r="O34" i="8"/>
  <c r="Y33" i="8"/>
  <c r="M33" i="8"/>
  <c r="N33" i="8"/>
  <c r="P33" i="8"/>
  <c r="Q33" i="8"/>
  <c r="R33" i="8"/>
  <c r="O33" i="8"/>
  <c r="Y32" i="8"/>
  <c r="M32" i="8"/>
  <c r="N32" i="8"/>
  <c r="P32" i="8"/>
  <c r="Q32" i="8"/>
  <c r="R32" i="8"/>
  <c r="S32" i="8"/>
  <c r="W32" i="8"/>
  <c r="V32" i="8"/>
  <c r="T32" i="8"/>
  <c r="U32" i="8"/>
  <c r="O32" i="8"/>
  <c r="Y31" i="8"/>
  <c r="O31" i="8"/>
  <c r="M31" i="8"/>
  <c r="N31" i="8"/>
  <c r="Y30" i="8"/>
  <c r="M30" i="8"/>
  <c r="N30" i="8"/>
  <c r="P30" i="8"/>
  <c r="Q30" i="8"/>
  <c r="R30" i="8"/>
  <c r="O30" i="8"/>
  <c r="Y29" i="8"/>
  <c r="M29" i="8"/>
  <c r="N29" i="8"/>
  <c r="P29" i="8"/>
  <c r="Q29" i="8"/>
  <c r="R29" i="8"/>
  <c r="O29" i="8"/>
  <c r="Y28" i="8"/>
  <c r="M28" i="8"/>
  <c r="N28" i="8"/>
  <c r="P28" i="8"/>
  <c r="Q28" i="8"/>
  <c r="R28" i="8"/>
  <c r="S28" i="8"/>
  <c r="W28" i="8"/>
  <c r="X28" i="8"/>
  <c r="V28" i="8"/>
  <c r="T28" i="8"/>
  <c r="U28" i="8"/>
  <c r="O28" i="8"/>
  <c r="Y27" i="8"/>
  <c r="O27" i="8"/>
  <c r="M27" i="8"/>
  <c r="N27" i="8"/>
  <c r="Y26" i="8"/>
  <c r="M26" i="8"/>
  <c r="N26" i="8"/>
  <c r="P26" i="8"/>
  <c r="Q26" i="8"/>
  <c r="R26" i="8"/>
  <c r="O26" i="8"/>
  <c r="Y25" i="8"/>
  <c r="M25" i="8"/>
  <c r="N25" i="8"/>
  <c r="P25" i="8"/>
  <c r="Q25" i="8"/>
  <c r="R25" i="8"/>
  <c r="O25" i="8"/>
  <c r="Y24" i="8"/>
  <c r="M24" i="8"/>
  <c r="N24" i="8"/>
  <c r="P24" i="8"/>
  <c r="Q24" i="8"/>
  <c r="R24" i="8"/>
  <c r="S24" i="8"/>
  <c r="W24" i="8"/>
  <c r="V24" i="8"/>
  <c r="T24" i="8"/>
  <c r="U24" i="8"/>
  <c r="O24" i="8"/>
  <c r="Y23" i="8"/>
  <c r="O23" i="8"/>
  <c r="M23" i="8"/>
  <c r="N23" i="8"/>
  <c r="Y22" i="8"/>
  <c r="M22" i="8"/>
  <c r="N22" i="8"/>
  <c r="P22" i="8"/>
  <c r="Q22" i="8"/>
  <c r="R22" i="8"/>
  <c r="O22" i="8"/>
  <c r="Y21" i="8"/>
  <c r="M21" i="8"/>
  <c r="N21" i="8"/>
  <c r="P21" i="8"/>
  <c r="Q21" i="8"/>
  <c r="R21" i="8"/>
  <c r="O21" i="8"/>
  <c r="Y20" i="8"/>
  <c r="M20" i="8"/>
  <c r="N20" i="8"/>
  <c r="P20" i="8"/>
  <c r="Q20" i="8"/>
  <c r="R20" i="8"/>
  <c r="S20" i="8"/>
  <c r="W20" i="8"/>
  <c r="X20" i="8"/>
  <c r="V20" i="8"/>
  <c r="T20" i="8"/>
  <c r="U20" i="8"/>
  <c r="O20" i="8"/>
  <c r="Y19" i="8"/>
  <c r="O19" i="8"/>
  <c r="M19" i="8"/>
  <c r="N19" i="8"/>
  <c r="Y18" i="8"/>
  <c r="M18" i="8"/>
  <c r="N18" i="8"/>
  <c r="P18" i="8"/>
  <c r="Q18" i="8"/>
  <c r="R18" i="8"/>
  <c r="O18" i="8"/>
  <c r="Y17" i="8"/>
  <c r="M17" i="8"/>
  <c r="N17" i="8"/>
  <c r="P17" i="8"/>
  <c r="Q17" i="8"/>
  <c r="R17" i="8"/>
  <c r="O17" i="8"/>
  <c r="Y16" i="8"/>
  <c r="M16" i="8"/>
  <c r="N16" i="8"/>
  <c r="P16" i="8"/>
  <c r="Q16" i="8"/>
  <c r="R16" i="8"/>
  <c r="S16" i="8"/>
  <c r="W16" i="8"/>
  <c r="V16" i="8"/>
  <c r="T16" i="8"/>
  <c r="U16" i="8"/>
  <c r="O16" i="8"/>
  <c r="Y15" i="8"/>
  <c r="O15" i="8"/>
  <c r="M15" i="8"/>
  <c r="N15" i="8"/>
  <c r="Y14" i="8"/>
  <c r="M14" i="8"/>
  <c r="N14" i="8"/>
  <c r="P14" i="8"/>
  <c r="Q14" i="8"/>
  <c r="R14" i="8"/>
  <c r="O14" i="8"/>
  <c r="Y13" i="8"/>
  <c r="M13" i="8"/>
  <c r="N13" i="8"/>
  <c r="P13" i="8"/>
  <c r="Q13" i="8"/>
  <c r="R13" i="8"/>
  <c r="O13" i="8"/>
  <c r="Y12" i="8"/>
  <c r="M12" i="8"/>
  <c r="N12" i="8"/>
  <c r="P12" i="8"/>
  <c r="Q12" i="8"/>
  <c r="R12" i="8"/>
  <c r="S12" i="8"/>
  <c r="W12" i="8"/>
  <c r="X12" i="8"/>
  <c r="V12" i="8"/>
  <c r="T12" i="8"/>
  <c r="U12" i="8"/>
  <c r="O12" i="8"/>
  <c r="Y11" i="8"/>
  <c r="O11" i="8"/>
  <c r="M11" i="8"/>
  <c r="N11" i="8"/>
  <c r="Y10" i="8"/>
  <c r="M10" i="8"/>
  <c r="N10" i="8"/>
  <c r="P10" i="8"/>
  <c r="Q10" i="8"/>
  <c r="R10" i="8"/>
  <c r="O10" i="8"/>
  <c r="Y9" i="8"/>
  <c r="M9" i="8"/>
  <c r="N9" i="8"/>
  <c r="P9" i="8"/>
  <c r="Q9" i="8"/>
  <c r="R9" i="8"/>
  <c r="O9" i="8"/>
  <c r="AD8" i="8"/>
  <c r="AC8" i="8"/>
  <c r="Y8" i="8"/>
  <c r="M8" i="8"/>
  <c r="N8" i="8"/>
  <c r="P8" i="8"/>
  <c r="Q8" i="8"/>
  <c r="R8" i="8"/>
  <c r="S8" i="8"/>
  <c r="W8" i="8"/>
  <c r="V8" i="8"/>
  <c r="T8" i="8"/>
  <c r="U8" i="8"/>
  <c r="O8" i="8"/>
  <c r="AD7" i="8"/>
  <c r="AC7" i="8"/>
  <c r="Y7" i="8"/>
  <c r="O7" i="8"/>
  <c r="M7" i="8"/>
  <c r="N7" i="8"/>
  <c r="AD6" i="8"/>
  <c r="AC6" i="8"/>
  <c r="Y6" i="8"/>
  <c r="M6" i="8"/>
  <c r="N6" i="8"/>
  <c r="P6" i="8"/>
  <c r="Q6" i="8"/>
  <c r="R6" i="8"/>
  <c r="O6" i="8"/>
  <c r="AD5" i="8"/>
  <c r="AC5" i="8"/>
  <c r="Y5" i="8"/>
  <c r="M5" i="8"/>
  <c r="N5" i="8"/>
  <c r="P5" i="8"/>
  <c r="Q5" i="8"/>
  <c r="R5" i="8"/>
  <c r="O5" i="8"/>
  <c r="AD4" i="8"/>
  <c r="AC4" i="8"/>
  <c r="Y4" i="8"/>
  <c r="M4" i="8"/>
  <c r="N4" i="8"/>
  <c r="P4" i="8"/>
  <c r="Q4" i="8"/>
  <c r="R4" i="8"/>
  <c r="S4" i="8"/>
  <c r="W4" i="8"/>
  <c r="X4" i="8"/>
  <c r="V4" i="8"/>
  <c r="T4" i="8"/>
  <c r="U4" i="8"/>
  <c r="O4" i="8"/>
  <c r="AD3" i="8"/>
  <c r="AC3" i="8"/>
  <c r="Y3" i="8"/>
  <c r="O3" i="8"/>
  <c r="Y50" i="2"/>
  <c r="M50" i="2"/>
  <c r="N50" i="2"/>
  <c r="M3" i="2"/>
  <c r="N3" i="2"/>
  <c r="P50" i="2"/>
  <c r="Q50" i="2"/>
  <c r="R50" i="2"/>
  <c r="O50" i="2"/>
  <c r="Y49" i="2"/>
  <c r="M49" i="2"/>
  <c r="N49" i="2"/>
  <c r="P49" i="2"/>
  <c r="Q49" i="2"/>
  <c r="R49" i="2"/>
  <c r="O49" i="2"/>
  <c r="Y48" i="2"/>
  <c r="M48" i="2"/>
  <c r="N48" i="2"/>
  <c r="P48" i="2"/>
  <c r="Q48" i="2"/>
  <c r="R48" i="2"/>
  <c r="S48" i="2"/>
  <c r="W48" i="2"/>
  <c r="V48" i="2"/>
  <c r="T48" i="2"/>
  <c r="U48" i="2"/>
  <c r="O48" i="2"/>
  <c r="Y47" i="2"/>
  <c r="O47" i="2"/>
  <c r="M47" i="2"/>
  <c r="N47" i="2"/>
  <c r="Y46" i="2"/>
  <c r="M46" i="2"/>
  <c r="N46" i="2"/>
  <c r="P46" i="2"/>
  <c r="Q46" i="2"/>
  <c r="R46" i="2"/>
  <c r="O46" i="2"/>
  <c r="Y45" i="2"/>
  <c r="M45" i="2"/>
  <c r="N45" i="2"/>
  <c r="P45" i="2"/>
  <c r="Q45" i="2"/>
  <c r="R45" i="2"/>
  <c r="O45" i="2"/>
  <c r="Y44" i="2"/>
  <c r="M44" i="2"/>
  <c r="N44" i="2"/>
  <c r="P44" i="2"/>
  <c r="Q44" i="2"/>
  <c r="R44" i="2"/>
  <c r="S44" i="2"/>
  <c r="W44" i="2"/>
  <c r="X44" i="2"/>
  <c r="V44" i="2"/>
  <c r="T44" i="2"/>
  <c r="U44" i="2"/>
  <c r="O44" i="2"/>
  <c r="Y43" i="2"/>
  <c r="O43" i="2"/>
  <c r="M43" i="2"/>
  <c r="N43" i="2"/>
  <c r="Y42" i="2"/>
  <c r="M42" i="2"/>
  <c r="N42" i="2"/>
  <c r="P42" i="2"/>
  <c r="Q42" i="2"/>
  <c r="R42" i="2"/>
  <c r="O42" i="2"/>
  <c r="Y41" i="2"/>
  <c r="M41" i="2"/>
  <c r="N41" i="2"/>
  <c r="P41" i="2"/>
  <c r="Q41" i="2"/>
  <c r="R41" i="2"/>
  <c r="O41" i="2"/>
  <c r="Y40" i="2"/>
  <c r="M40" i="2"/>
  <c r="N40" i="2"/>
  <c r="P40" i="2"/>
  <c r="Q40" i="2"/>
  <c r="R40" i="2"/>
  <c r="S40" i="2"/>
  <c r="W40" i="2"/>
  <c r="V40" i="2"/>
  <c r="T40" i="2"/>
  <c r="U40" i="2"/>
  <c r="O40" i="2"/>
  <c r="Y39" i="2"/>
  <c r="O39" i="2"/>
  <c r="M39" i="2"/>
  <c r="N39" i="2"/>
  <c r="Y38" i="2"/>
  <c r="M38" i="2"/>
  <c r="N38" i="2"/>
  <c r="P38" i="2"/>
  <c r="Q38" i="2"/>
  <c r="R38" i="2"/>
  <c r="O38" i="2"/>
  <c r="Y37" i="2"/>
  <c r="M37" i="2"/>
  <c r="N37" i="2"/>
  <c r="P37" i="2"/>
  <c r="Q37" i="2"/>
  <c r="R37" i="2"/>
  <c r="O37" i="2"/>
  <c r="Y36" i="2"/>
  <c r="M36" i="2"/>
  <c r="N36" i="2"/>
  <c r="P36" i="2"/>
  <c r="Q36" i="2"/>
  <c r="R36" i="2"/>
  <c r="S36" i="2"/>
  <c r="W36" i="2"/>
  <c r="X36" i="2"/>
  <c r="V36" i="2"/>
  <c r="T36" i="2"/>
  <c r="U36" i="2"/>
  <c r="O36" i="2"/>
  <c r="Y35" i="2"/>
  <c r="O35" i="2"/>
  <c r="M35" i="2"/>
  <c r="N35" i="2"/>
  <c r="Y34" i="2"/>
  <c r="M34" i="2"/>
  <c r="N34" i="2"/>
  <c r="P34" i="2"/>
  <c r="Q34" i="2"/>
  <c r="R34" i="2"/>
  <c r="O34" i="2"/>
  <c r="Y33" i="2"/>
  <c r="M33" i="2"/>
  <c r="N33" i="2"/>
  <c r="P33" i="2"/>
  <c r="Q33" i="2"/>
  <c r="R33" i="2"/>
  <c r="O33" i="2"/>
  <c r="Y32" i="2"/>
  <c r="M32" i="2"/>
  <c r="N32" i="2"/>
  <c r="P32" i="2"/>
  <c r="Q32" i="2"/>
  <c r="R32" i="2"/>
  <c r="S32" i="2"/>
  <c r="W32" i="2"/>
  <c r="V32" i="2"/>
  <c r="T32" i="2"/>
  <c r="U32" i="2"/>
  <c r="O32" i="2"/>
  <c r="Y31" i="2"/>
  <c r="O31" i="2"/>
  <c r="M31" i="2"/>
  <c r="N31" i="2"/>
  <c r="Y30" i="2"/>
  <c r="M30" i="2"/>
  <c r="N30" i="2"/>
  <c r="P30" i="2"/>
  <c r="Q30" i="2"/>
  <c r="R30" i="2"/>
  <c r="O30" i="2"/>
  <c r="Y29" i="2"/>
  <c r="M29" i="2"/>
  <c r="N29" i="2"/>
  <c r="P29" i="2"/>
  <c r="Q29" i="2"/>
  <c r="R29" i="2"/>
  <c r="O29" i="2"/>
  <c r="Y28" i="2"/>
  <c r="M28" i="2"/>
  <c r="N28" i="2"/>
  <c r="P28" i="2"/>
  <c r="Q28" i="2"/>
  <c r="R28" i="2"/>
  <c r="S28" i="2"/>
  <c r="W28" i="2"/>
  <c r="X28" i="2"/>
  <c r="V28" i="2"/>
  <c r="T28" i="2"/>
  <c r="U28" i="2"/>
  <c r="O28" i="2"/>
  <c r="Y27" i="2"/>
  <c r="O27" i="2"/>
  <c r="M27" i="2"/>
  <c r="N27" i="2"/>
  <c r="Y26" i="2"/>
  <c r="M26" i="2"/>
  <c r="N26" i="2"/>
  <c r="P26" i="2"/>
  <c r="Q26" i="2"/>
  <c r="R26" i="2"/>
  <c r="O26" i="2"/>
  <c r="Y25" i="2"/>
  <c r="M25" i="2"/>
  <c r="N25" i="2"/>
  <c r="P25" i="2"/>
  <c r="Q25" i="2"/>
  <c r="R25" i="2"/>
  <c r="O25" i="2"/>
  <c r="Y24" i="2"/>
  <c r="M24" i="2"/>
  <c r="N24" i="2"/>
  <c r="P24" i="2"/>
  <c r="Q24" i="2"/>
  <c r="R24" i="2"/>
  <c r="S24" i="2"/>
  <c r="W24" i="2"/>
  <c r="V24" i="2"/>
  <c r="T24" i="2"/>
  <c r="U24" i="2"/>
  <c r="O24" i="2"/>
  <c r="Y23" i="2"/>
  <c r="O23" i="2"/>
  <c r="M23" i="2"/>
  <c r="N23" i="2"/>
  <c r="Y22" i="2"/>
  <c r="M22" i="2"/>
  <c r="N22" i="2"/>
  <c r="P22" i="2"/>
  <c r="Q22" i="2"/>
  <c r="R22" i="2"/>
  <c r="O22" i="2"/>
  <c r="Y21" i="2"/>
  <c r="M21" i="2"/>
  <c r="N21" i="2"/>
  <c r="P21" i="2"/>
  <c r="Q21" i="2"/>
  <c r="R21" i="2"/>
  <c r="O21" i="2"/>
  <c r="Y20" i="2"/>
  <c r="M20" i="2"/>
  <c r="N20" i="2"/>
  <c r="P20" i="2"/>
  <c r="Q20" i="2"/>
  <c r="R20" i="2"/>
  <c r="S20" i="2"/>
  <c r="W20" i="2"/>
  <c r="X20" i="2"/>
  <c r="V20" i="2"/>
  <c r="T20" i="2"/>
  <c r="U20" i="2"/>
  <c r="O20" i="2"/>
  <c r="Y19" i="2"/>
  <c r="O19" i="2"/>
  <c r="M19" i="2"/>
  <c r="N19" i="2"/>
  <c r="Y18" i="2"/>
  <c r="M18" i="2"/>
  <c r="N18" i="2"/>
  <c r="P18" i="2"/>
  <c r="Q18" i="2"/>
  <c r="R18" i="2"/>
  <c r="O18" i="2"/>
  <c r="Y17" i="2"/>
  <c r="M17" i="2"/>
  <c r="N17" i="2"/>
  <c r="P17" i="2"/>
  <c r="Q17" i="2"/>
  <c r="R17" i="2"/>
  <c r="O17" i="2"/>
  <c r="Y16" i="2"/>
  <c r="M16" i="2"/>
  <c r="N16" i="2"/>
  <c r="P16" i="2"/>
  <c r="Q16" i="2"/>
  <c r="R16" i="2"/>
  <c r="S16" i="2"/>
  <c r="W16" i="2"/>
  <c r="V16" i="2"/>
  <c r="T16" i="2"/>
  <c r="U16" i="2"/>
  <c r="O16" i="2"/>
  <c r="Y15" i="2"/>
  <c r="O15" i="2"/>
  <c r="M15" i="2"/>
  <c r="N15" i="2"/>
  <c r="Y14" i="2"/>
  <c r="M14" i="2"/>
  <c r="N14" i="2"/>
  <c r="P14" i="2"/>
  <c r="Q14" i="2"/>
  <c r="R14" i="2"/>
  <c r="O14" i="2"/>
  <c r="Y13" i="2"/>
  <c r="M13" i="2"/>
  <c r="N13" i="2"/>
  <c r="P13" i="2"/>
  <c r="Q13" i="2"/>
  <c r="R13" i="2"/>
  <c r="O13" i="2"/>
  <c r="Y12" i="2"/>
  <c r="M12" i="2"/>
  <c r="N12" i="2"/>
  <c r="P12" i="2"/>
  <c r="Q12" i="2"/>
  <c r="R12" i="2"/>
  <c r="S12" i="2"/>
  <c r="W12" i="2"/>
  <c r="X12" i="2"/>
  <c r="V12" i="2"/>
  <c r="T12" i="2"/>
  <c r="U12" i="2"/>
  <c r="O12" i="2"/>
  <c r="Y11" i="2"/>
  <c r="O11" i="2"/>
  <c r="M11" i="2"/>
  <c r="N11" i="2"/>
  <c r="Y10" i="2"/>
  <c r="M10" i="2"/>
  <c r="N10" i="2"/>
  <c r="P10" i="2"/>
  <c r="Q10" i="2"/>
  <c r="R10" i="2"/>
  <c r="O10" i="2"/>
  <c r="Y9" i="2"/>
  <c r="M9" i="2"/>
  <c r="N9" i="2"/>
  <c r="P9" i="2"/>
  <c r="Q9" i="2"/>
  <c r="R9" i="2"/>
  <c r="O9" i="2"/>
  <c r="AD8" i="2"/>
  <c r="AC8" i="2"/>
  <c r="Y8" i="2"/>
  <c r="M8" i="2"/>
  <c r="N8" i="2"/>
  <c r="P8" i="2"/>
  <c r="Q8" i="2"/>
  <c r="R8" i="2"/>
  <c r="S8" i="2"/>
  <c r="W8" i="2"/>
  <c r="V8" i="2"/>
  <c r="T8" i="2"/>
  <c r="U8" i="2"/>
  <c r="O8" i="2"/>
  <c r="AD7" i="2"/>
  <c r="AC7" i="2"/>
  <c r="Y7" i="2"/>
  <c r="O7" i="2"/>
  <c r="M7" i="2"/>
  <c r="N7" i="2"/>
  <c r="AD6" i="2"/>
  <c r="AC6" i="2"/>
  <c r="Y6" i="2"/>
  <c r="M6" i="2"/>
  <c r="N6" i="2"/>
  <c r="P6" i="2"/>
  <c r="Q6" i="2"/>
  <c r="R6" i="2"/>
  <c r="O6" i="2"/>
  <c r="AD5" i="2"/>
  <c r="AC5" i="2"/>
  <c r="Y5" i="2"/>
  <c r="M5" i="2"/>
  <c r="N5" i="2"/>
  <c r="P5" i="2"/>
  <c r="Q5" i="2"/>
  <c r="R5" i="2"/>
  <c r="O5" i="2"/>
  <c r="AD4" i="2"/>
  <c r="AC4" i="2"/>
  <c r="Y4" i="2"/>
  <c r="M4" i="2"/>
  <c r="N4" i="2"/>
  <c r="P4" i="2"/>
  <c r="Q4" i="2"/>
  <c r="R4" i="2"/>
  <c r="S4" i="2"/>
  <c r="W4" i="2"/>
  <c r="X4" i="2"/>
  <c r="V4" i="2"/>
  <c r="T4" i="2"/>
  <c r="U4" i="2"/>
  <c r="O4" i="2"/>
  <c r="AD3" i="2"/>
  <c r="AC3" i="2"/>
  <c r="Y3" i="2"/>
  <c r="O3" i="2"/>
  <c r="AD8" i="1"/>
  <c r="AD7" i="1"/>
  <c r="AD6" i="1"/>
  <c r="AD5" i="1"/>
  <c r="AD4" i="1"/>
  <c r="AD3" i="1"/>
  <c r="AC8" i="1"/>
  <c r="AC7" i="1"/>
  <c r="AC6" i="1"/>
  <c r="AC5" i="1"/>
  <c r="AC4" i="1"/>
  <c r="AC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3" i="1"/>
  <c r="M44" i="1"/>
  <c r="N44" i="1"/>
  <c r="M3" i="1"/>
  <c r="N3" i="1"/>
  <c r="P44" i="1"/>
  <c r="J44" i="1"/>
  <c r="Q44" i="1"/>
  <c r="R44" i="1"/>
  <c r="M45" i="1"/>
  <c r="N45" i="1"/>
  <c r="P45" i="1"/>
  <c r="J45" i="1"/>
  <c r="Q45" i="1"/>
  <c r="R45" i="1"/>
  <c r="M46" i="1"/>
  <c r="N46" i="1"/>
  <c r="P46" i="1"/>
  <c r="J46" i="1"/>
  <c r="Q46" i="1"/>
  <c r="R46" i="1"/>
  <c r="S44" i="1"/>
  <c r="W44" i="1"/>
  <c r="M48" i="1"/>
  <c r="N48" i="1"/>
  <c r="P48" i="1"/>
  <c r="J48" i="1"/>
  <c r="Q48" i="1"/>
  <c r="R48" i="1"/>
  <c r="M49" i="1"/>
  <c r="N49" i="1"/>
  <c r="P49" i="1"/>
  <c r="J49" i="1"/>
  <c r="Q49" i="1"/>
  <c r="R49" i="1"/>
  <c r="M50" i="1"/>
  <c r="N50" i="1"/>
  <c r="P50" i="1"/>
  <c r="J50" i="1"/>
  <c r="Q50" i="1"/>
  <c r="R50" i="1"/>
  <c r="S48" i="1"/>
  <c r="W48" i="1"/>
  <c r="X44" i="1"/>
  <c r="M36" i="1"/>
  <c r="N36" i="1"/>
  <c r="P36" i="1"/>
  <c r="J36" i="1"/>
  <c r="Q36" i="1"/>
  <c r="R36" i="1"/>
  <c r="M37" i="1"/>
  <c r="N37" i="1"/>
  <c r="P37" i="1"/>
  <c r="J37" i="1"/>
  <c r="Q37" i="1"/>
  <c r="R37" i="1"/>
  <c r="M38" i="1"/>
  <c r="N38" i="1"/>
  <c r="P38" i="1"/>
  <c r="J38" i="1"/>
  <c r="Q38" i="1"/>
  <c r="R38" i="1"/>
  <c r="S36" i="1"/>
  <c r="W36" i="1"/>
  <c r="M40" i="1"/>
  <c r="N40" i="1"/>
  <c r="P40" i="1"/>
  <c r="J40" i="1"/>
  <c r="Q40" i="1"/>
  <c r="R40" i="1"/>
  <c r="M41" i="1"/>
  <c r="N41" i="1"/>
  <c r="P41" i="1"/>
  <c r="J41" i="1"/>
  <c r="Q41" i="1"/>
  <c r="R41" i="1"/>
  <c r="M42" i="1"/>
  <c r="N42" i="1"/>
  <c r="P42" i="1"/>
  <c r="J42" i="1"/>
  <c r="Q42" i="1"/>
  <c r="R42" i="1"/>
  <c r="S40" i="1"/>
  <c r="W40" i="1"/>
  <c r="X36" i="1"/>
  <c r="M28" i="1"/>
  <c r="N28" i="1"/>
  <c r="P28" i="1"/>
  <c r="J28" i="1"/>
  <c r="Q28" i="1"/>
  <c r="R28" i="1"/>
  <c r="M29" i="1"/>
  <c r="N29" i="1"/>
  <c r="P29" i="1"/>
  <c r="J29" i="1"/>
  <c r="Q29" i="1"/>
  <c r="R29" i="1"/>
  <c r="M30" i="1"/>
  <c r="N30" i="1"/>
  <c r="P30" i="1"/>
  <c r="J30" i="1"/>
  <c r="Q30" i="1"/>
  <c r="R30" i="1"/>
  <c r="S28" i="1"/>
  <c r="W28" i="1"/>
  <c r="M32" i="1"/>
  <c r="N32" i="1"/>
  <c r="P32" i="1"/>
  <c r="J32" i="1"/>
  <c r="Q32" i="1"/>
  <c r="R32" i="1"/>
  <c r="M33" i="1"/>
  <c r="N33" i="1"/>
  <c r="P33" i="1"/>
  <c r="J33" i="1"/>
  <c r="Q33" i="1"/>
  <c r="R33" i="1"/>
  <c r="M34" i="1"/>
  <c r="N34" i="1"/>
  <c r="P34" i="1"/>
  <c r="J34" i="1"/>
  <c r="Q34" i="1"/>
  <c r="R34" i="1"/>
  <c r="S32" i="1"/>
  <c r="W32" i="1"/>
  <c r="X28" i="1"/>
  <c r="M20" i="1"/>
  <c r="N20" i="1"/>
  <c r="P20" i="1"/>
  <c r="J20" i="1"/>
  <c r="Q20" i="1"/>
  <c r="R20" i="1"/>
  <c r="M21" i="1"/>
  <c r="N21" i="1"/>
  <c r="P21" i="1"/>
  <c r="J21" i="1"/>
  <c r="Q21" i="1"/>
  <c r="R21" i="1"/>
  <c r="M22" i="1"/>
  <c r="N22" i="1"/>
  <c r="P22" i="1"/>
  <c r="J22" i="1"/>
  <c r="Q22" i="1"/>
  <c r="R22" i="1"/>
  <c r="S20" i="1"/>
  <c r="W20" i="1"/>
  <c r="M24" i="1"/>
  <c r="N24" i="1"/>
  <c r="P24" i="1"/>
  <c r="J24" i="1"/>
  <c r="Q24" i="1"/>
  <c r="R24" i="1"/>
  <c r="M25" i="1"/>
  <c r="N25" i="1"/>
  <c r="P25" i="1"/>
  <c r="J25" i="1"/>
  <c r="Q25" i="1"/>
  <c r="R25" i="1"/>
  <c r="M26" i="1"/>
  <c r="N26" i="1"/>
  <c r="P26" i="1"/>
  <c r="J26" i="1"/>
  <c r="Q26" i="1"/>
  <c r="R26" i="1"/>
  <c r="S24" i="1"/>
  <c r="W24" i="1"/>
  <c r="X20" i="1"/>
  <c r="M12" i="1"/>
  <c r="N12" i="1"/>
  <c r="P12" i="1"/>
  <c r="J12" i="1"/>
  <c r="Q12" i="1"/>
  <c r="R12" i="1"/>
  <c r="M13" i="1"/>
  <c r="N13" i="1"/>
  <c r="P13" i="1"/>
  <c r="J13" i="1"/>
  <c r="Q13" i="1"/>
  <c r="R13" i="1"/>
  <c r="M14" i="1"/>
  <c r="N14" i="1"/>
  <c r="P14" i="1"/>
  <c r="J14" i="1"/>
  <c r="Q14" i="1"/>
  <c r="R14" i="1"/>
  <c r="S12" i="1"/>
  <c r="W12" i="1"/>
  <c r="M16" i="1"/>
  <c r="N16" i="1"/>
  <c r="P16" i="1"/>
  <c r="J16" i="1"/>
  <c r="Q16" i="1"/>
  <c r="R16" i="1"/>
  <c r="M17" i="1"/>
  <c r="N17" i="1"/>
  <c r="P17" i="1"/>
  <c r="J17" i="1"/>
  <c r="Q17" i="1"/>
  <c r="R17" i="1"/>
  <c r="M18" i="1"/>
  <c r="N18" i="1"/>
  <c r="P18" i="1"/>
  <c r="J18" i="1"/>
  <c r="Q18" i="1"/>
  <c r="R18" i="1"/>
  <c r="S16" i="1"/>
  <c r="W16" i="1"/>
  <c r="X12" i="1"/>
  <c r="M4" i="1"/>
  <c r="N4" i="1"/>
  <c r="P4" i="1"/>
  <c r="J4" i="1"/>
  <c r="Q4" i="1"/>
  <c r="R4" i="1"/>
  <c r="M5" i="1"/>
  <c r="N5" i="1"/>
  <c r="P5" i="1"/>
  <c r="J5" i="1"/>
  <c r="Q5" i="1"/>
  <c r="R5" i="1"/>
  <c r="M6" i="1"/>
  <c r="N6" i="1"/>
  <c r="P6" i="1"/>
  <c r="J6" i="1"/>
  <c r="Q6" i="1"/>
  <c r="R6" i="1"/>
  <c r="S4" i="1"/>
  <c r="W4" i="1"/>
  <c r="M8" i="1"/>
  <c r="N8" i="1"/>
  <c r="P8" i="1"/>
  <c r="J8" i="1"/>
  <c r="Q8" i="1"/>
  <c r="R8" i="1"/>
  <c r="M9" i="1"/>
  <c r="N9" i="1"/>
  <c r="P9" i="1"/>
  <c r="J9" i="1"/>
  <c r="Q9" i="1"/>
  <c r="R9" i="1"/>
  <c r="M10" i="1"/>
  <c r="N10" i="1"/>
  <c r="P10" i="1"/>
  <c r="J10" i="1"/>
  <c r="Q10" i="1"/>
  <c r="R10" i="1"/>
  <c r="S8" i="1"/>
  <c r="W8" i="1"/>
  <c r="X4" i="1"/>
  <c r="V48" i="1"/>
  <c r="V44" i="1"/>
  <c r="V40" i="1"/>
  <c r="V36" i="1"/>
  <c r="V32" i="1"/>
  <c r="V28" i="1"/>
  <c r="V24" i="1"/>
  <c r="V20" i="1"/>
  <c r="V16" i="1"/>
  <c r="V12" i="1"/>
  <c r="V8" i="1"/>
  <c r="V4" i="1"/>
  <c r="J47" i="1"/>
  <c r="T48" i="1"/>
  <c r="U48" i="1"/>
  <c r="T44" i="1"/>
  <c r="U44" i="1"/>
  <c r="T40" i="1"/>
  <c r="U40" i="1"/>
  <c r="T36" i="1"/>
  <c r="U36" i="1"/>
  <c r="T32" i="1"/>
  <c r="U32" i="1"/>
  <c r="T28" i="1"/>
  <c r="U28" i="1"/>
  <c r="T24" i="1"/>
  <c r="U24" i="1"/>
  <c r="T20" i="1"/>
  <c r="U20" i="1"/>
  <c r="T16" i="1"/>
  <c r="U16" i="1"/>
  <c r="T12" i="1"/>
  <c r="U12" i="1"/>
  <c r="T8" i="1"/>
  <c r="U8" i="1"/>
  <c r="T4" i="1"/>
  <c r="U4" i="1"/>
  <c r="J7" i="1"/>
  <c r="J11" i="1"/>
  <c r="J15" i="1"/>
  <c r="J19" i="1"/>
  <c r="J23" i="1"/>
  <c r="J27" i="1"/>
  <c r="J31" i="1"/>
  <c r="J35" i="1"/>
  <c r="J39" i="1"/>
  <c r="J4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J3" i="1"/>
  <c r="O3" i="1"/>
  <c r="M39" i="1"/>
  <c r="M43" i="1"/>
  <c r="M47" i="1"/>
  <c r="M7" i="1"/>
  <c r="N7" i="1"/>
  <c r="M11" i="1"/>
  <c r="N11" i="1"/>
  <c r="M15" i="1"/>
  <c r="N15" i="1"/>
  <c r="M19" i="1"/>
  <c r="N19" i="1"/>
  <c r="M23" i="1"/>
  <c r="N23" i="1"/>
  <c r="M27" i="1"/>
  <c r="N27" i="1"/>
  <c r="M31" i="1"/>
  <c r="N31" i="1"/>
  <c r="M35" i="1"/>
  <c r="N35" i="1"/>
  <c r="N39" i="1"/>
  <c r="N43" i="1"/>
  <c r="N47" i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</calcChain>
</file>

<file path=xl/sharedStrings.xml><?xml version="1.0" encoding="utf-8"?>
<sst xmlns="http://schemas.openxmlformats.org/spreadsheetml/2006/main" count="465" uniqueCount="39">
  <si>
    <t>Incubation Time (hr)</t>
    <phoneticPr fontId="3" type="noConversion"/>
  </si>
  <si>
    <t>Leu incorp (pmol per L* hr)</t>
    <phoneticPr fontId="3" type="noConversion"/>
  </si>
  <si>
    <t>sample volume(mL)</t>
  </si>
  <si>
    <t>DPM per uCi</t>
  </si>
  <si>
    <t>Duration</t>
    <phoneticPr fontId="3"/>
  </si>
  <si>
    <t>Leu incorp * 1.5 Kg C/mol = Biomass Prod</t>
    <phoneticPr fontId="3" type="noConversion"/>
  </si>
  <si>
    <t>Biomass production  (kg C per L * hr)</t>
    <phoneticPr fontId="3" type="noConversion"/>
  </si>
  <si>
    <t>Biomass production  (ng C per L * hr)</t>
    <phoneticPr fontId="3" type="noConversion"/>
  </si>
  <si>
    <t>% CV</t>
    <phoneticPr fontId="3" type="noConversion"/>
  </si>
  <si>
    <t>Depth</t>
    <phoneticPr fontId="3" type="noConversion"/>
  </si>
  <si>
    <t>Dark</t>
    <phoneticPr fontId="3" type="noConversion"/>
  </si>
  <si>
    <t>Light</t>
    <phoneticPr fontId="3" type="noConversion"/>
  </si>
  <si>
    <t>Sample minus blank</t>
    <phoneticPr fontId="3" type="noConversion"/>
  </si>
  <si>
    <t>Avg pmol per L*hr</t>
    <phoneticPr fontId="3" type="noConversion"/>
  </si>
  <si>
    <t>SD pmol per L* hr</t>
    <phoneticPr fontId="3" type="noConversion"/>
  </si>
  <si>
    <t>Sample #</t>
  </si>
  <si>
    <t>Date</t>
  </si>
  <si>
    <t>Station</t>
  </si>
  <si>
    <t>Depth</t>
  </si>
  <si>
    <t>Treatment</t>
  </si>
  <si>
    <t>Start</t>
  </si>
  <si>
    <t>Stop</t>
  </si>
  <si>
    <t>Notes</t>
  </si>
  <si>
    <t>DPM</t>
  </si>
  <si>
    <t>Leucine Stock</t>
  </si>
  <si>
    <t>Light</t>
  </si>
  <si>
    <t>Dark</t>
  </si>
  <si>
    <t xml:space="preserve"> 5m blank</t>
  </si>
  <si>
    <t>25m blank</t>
  </si>
  <si>
    <t>45m blank</t>
  </si>
  <si>
    <t>75m blank</t>
  </si>
  <si>
    <t>100m blank</t>
  </si>
  <si>
    <t>125m blank</t>
  </si>
  <si>
    <t>112 Ci/mmol</t>
  </si>
  <si>
    <t>5 mCi/ml</t>
  </si>
  <si>
    <t>nCi</t>
  </si>
  <si>
    <r>
      <t>nCi L</t>
    </r>
    <r>
      <rPr>
        <b/>
        <vertAlign val="superscript"/>
        <sz val="14"/>
        <rFont val="Arial"/>
        <family val="2"/>
      </rPr>
      <t>-1</t>
    </r>
  </si>
  <si>
    <t>Rate (nCi L-1hr-1)</t>
  </si>
  <si>
    <t>L:D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</si>
</sst>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Verdana"/>
    </font>
    <font>
      <sz val="10"/>
      <name val="Verdana"/>
    </font>
    <font>
      <b/>
      <sz val="14"/>
      <name val="Arial"/>
      <family val="2"/>
    </font>
    <font>
      <sz val="8"/>
      <name val="Verdana"/>
    </font>
    <font>
      <b/>
      <sz val="12"/>
      <name val="Arial"/>
      <family val="2"/>
    </font>
    <font>
      <sz val="14"/>
      <name val="Arial"/>
      <family val="2"/>
    </font>
    <font>
      <b/>
      <sz val="12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vertAlign val="superscript"/>
      <sz val="14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1" applyNumberFormat="0" applyAlignment="0" applyProtection="0"/>
    <xf numFmtId="0" fontId="10" fillId="2" borderId="1" applyNumberFormat="0" applyAlignment="0" applyProtection="0"/>
    <xf numFmtId="0" fontId="11" fillId="18" borderId="2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26" fillId="0" borderId="5" applyNumberFormat="0" applyFill="0" applyAlignment="0" applyProtection="0"/>
    <xf numFmtId="0" fontId="1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8" applyNumberFormat="0" applyFill="0" applyAlignment="0" applyProtection="0"/>
    <xf numFmtId="0" fontId="19" fillId="20" borderId="0" applyNumberFormat="0" applyBorder="0" applyAlignment="0" applyProtection="0"/>
    <xf numFmtId="0" fontId="7" fillId="0" borderId="0"/>
    <xf numFmtId="0" fontId="1" fillId="21" borderId="9" applyNumberFormat="0" applyFont="0" applyAlignment="0" applyProtection="0"/>
    <xf numFmtId="0" fontId="7" fillId="21" borderId="9" applyNumberFormat="0" applyFont="0" applyAlignment="0" applyProtection="0"/>
    <xf numFmtId="0" fontId="20" fillId="7" borderId="10" applyNumberFormat="0" applyAlignment="0" applyProtection="0"/>
    <xf numFmtId="0" fontId="20" fillId="2" borderId="10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0" fontId="6" fillId="0" borderId="0" xfId="0" applyFont="1"/>
    <xf numFmtId="11" fontId="0" fillId="22" borderId="0" xfId="0" applyNumberFormat="1" applyFill="1"/>
    <xf numFmtId="0" fontId="0" fillId="0" borderId="0" xfId="0" applyBorder="1"/>
    <xf numFmtId="0" fontId="0" fillId="23" borderId="0" xfId="0" applyFill="1"/>
    <xf numFmtId="2" fontId="0" fillId="0" borderId="0" xfId="0" applyNumberFormat="1"/>
    <xf numFmtId="0" fontId="2" fillId="0" borderId="14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2" fontId="0" fillId="0" borderId="0" xfId="0" applyNumberFormat="1" applyFill="1" applyAlignment="1">
      <alignment wrapText="1"/>
    </xf>
    <xf numFmtId="2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1 2" xfId="8"/>
    <cellStyle name="40% - Accent2" xfId="9"/>
    <cellStyle name="40% - Accent3" xfId="10"/>
    <cellStyle name="40% - Accent4" xfId="11"/>
    <cellStyle name="40% - Accent4 2" xfId="12"/>
    <cellStyle name="40% - Accent5" xfId="13"/>
    <cellStyle name="40% - Accent6" xfId="14"/>
    <cellStyle name="40% - Accent6 2" xfId="15"/>
    <cellStyle name="60% - Accent1" xfId="16"/>
    <cellStyle name="60% - Accent1 2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1 2" xfId="24"/>
    <cellStyle name="Accent2" xfId="25"/>
    <cellStyle name="Accent3" xfId="26"/>
    <cellStyle name="Accent4" xfId="27"/>
    <cellStyle name="Accent4 2" xfId="28"/>
    <cellStyle name="Accent5" xfId="29"/>
    <cellStyle name="Accent6" xfId="30"/>
    <cellStyle name="Bad" xfId="31"/>
    <cellStyle name="Calculation" xfId="32"/>
    <cellStyle name="Calculation 2" xfId="33"/>
    <cellStyle name="Check Cell" xfId="34"/>
    <cellStyle name="Explanatory Text" xfId="35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36"/>
    <cellStyle name="Heading 1" xfId="37"/>
    <cellStyle name="Heading 1 2" xfId="38"/>
    <cellStyle name="Heading 2" xfId="39"/>
    <cellStyle name="Heading 2 2" xfId="40"/>
    <cellStyle name="Heading 3" xfId="41"/>
    <cellStyle name="Heading 3 2" xfId="42"/>
    <cellStyle name="Heading 4" xfId="43"/>
    <cellStyle name="Heading 4 2" xfId="44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" xfId="45"/>
    <cellStyle name="Linked Cell" xfId="46"/>
    <cellStyle name="Neutral" xfId="47"/>
    <cellStyle name="Normal" xfId="0" builtinId="0"/>
    <cellStyle name="Normal 2" xfId="48"/>
    <cellStyle name="Note" xfId="49"/>
    <cellStyle name="Note 2" xfId="50"/>
    <cellStyle name="Output" xfId="51"/>
    <cellStyle name="Output 2" xfId="52"/>
    <cellStyle name="Title" xfId="53"/>
    <cellStyle name="Title 2" xfId="54"/>
    <cellStyle name="Total" xfId="55"/>
    <cellStyle name="Total 2" xfId="56"/>
    <cellStyle name="Warning Text" xfId="5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2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NERDGASM!$AC$2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NERDGASM!$AC$3:$AC$10</c:f>
              <c:numCache>
                <c:formatCode>General</c:formatCode>
                <c:ptCount val="8"/>
                <c:pt idx="0">
                  <c:v>19.07448862236096</c:v>
                </c:pt>
                <c:pt idx="1">
                  <c:v>19.94355677866316</c:v>
                </c:pt>
                <c:pt idx="2">
                  <c:v>15.29101289739587</c:v>
                </c:pt>
                <c:pt idx="3">
                  <c:v>10.17218776527287</c:v>
                </c:pt>
                <c:pt idx="4">
                  <c:v>9.686139406884086</c:v>
                </c:pt>
                <c:pt idx="5">
                  <c:v>10.27992277992278</c:v>
                </c:pt>
              </c:numCache>
            </c:numRef>
          </c:xVal>
          <c:yVal>
            <c:numRef>
              <c:f>NERDGASM!$AB$3:$AB$10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NERDGASM!$AD$2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NERDGASM!$AD$3:$AD$10</c:f>
              <c:numCache>
                <c:formatCode>General</c:formatCode>
                <c:ptCount val="8"/>
                <c:pt idx="0">
                  <c:v>7.983686574112105</c:v>
                </c:pt>
                <c:pt idx="1">
                  <c:v>9.508577726662832</c:v>
                </c:pt>
                <c:pt idx="2">
                  <c:v>8.311170212765956</c:v>
                </c:pt>
                <c:pt idx="3">
                  <c:v>6.382978723404255</c:v>
                </c:pt>
                <c:pt idx="4">
                  <c:v>5.102138612776911</c:v>
                </c:pt>
                <c:pt idx="5">
                  <c:v>6.206957337276485</c:v>
                </c:pt>
              </c:numCache>
            </c:numRef>
          </c:xVal>
          <c:yVal>
            <c:numRef>
              <c:f>NERDGASM!$AB$3:$AB$10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197880"/>
        <c:axId val="2098775720"/>
      </c:scatterChart>
      <c:valAx>
        <c:axId val="202819788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775720"/>
        <c:crosses val="autoZero"/>
        <c:crossBetween val="midCat"/>
      </c:valAx>
      <c:valAx>
        <c:axId val="209877572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81978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2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'HOT-ORGASSMM'!$AC$2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'HOT-ORGASSMM'!$AC$3:$AC$10</c:f>
              <c:numCache>
                <c:formatCode>General</c:formatCode>
                <c:ptCount val="8"/>
                <c:pt idx="0">
                  <c:v>20.27053544910688</c:v>
                </c:pt>
                <c:pt idx="1">
                  <c:v>19.51309629881059</c:v>
                </c:pt>
                <c:pt idx="2">
                  <c:v>14.62045837045837</c:v>
                </c:pt>
                <c:pt idx="3">
                  <c:v>8.457967386538815</c:v>
                </c:pt>
                <c:pt idx="4">
                  <c:v>11.47800076371505</c:v>
                </c:pt>
                <c:pt idx="5">
                  <c:v>4.458628565771423</c:v>
                </c:pt>
              </c:numCache>
            </c:numRef>
          </c:xVal>
          <c:yVal>
            <c:numRef>
              <c:f>'HOT-ORGASSMM'!$AB$3:$AB$10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'HOT-ORGASSMM'!$AD$2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'HOT-ORGASSMM'!$AD$3:$AD$10</c:f>
              <c:numCache>
                <c:formatCode>General</c:formatCode>
                <c:ptCount val="8"/>
                <c:pt idx="0">
                  <c:v>12.97643797643798</c:v>
                </c:pt>
                <c:pt idx="1">
                  <c:v>12.93860579574865</c:v>
                </c:pt>
                <c:pt idx="2">
                  <c:v>8.278706492992207</c:v>
                </c:pt>
                <c:pt idx="3">
                  <c:v>5.802554909697767</c:v>
                </c:pt>
                <c:pt idx="4">
                  <c:v>5.502372466658182</c:v>
                </c:pt>
                <c:pt idx="5">
                  <c:v>3.003150324578896</c:v>
                </c:pt>
              </c:numCache>
            </c:numRef>
          </c:xVal>
          <c:yVal>
            <c:numRef>
              <c:f>'HOT-ORGASSMM'!$AB$3:$AB$10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003368"/>
        <c:axId val="2098221160"/>
      </c:scatterChart>
      <c:valAx>
        <c:axId val="-212500336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221160"/>
        <c:crosses val="autoZero"/>
        <c:crossBetween val="midCat"/>
      </c:valAx>
      <c:valAx>
        <c:axId val="209822116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5003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2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'HOT-BOX'!$AC$2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'HOT-BOX'!$AC$3:$AC$10</c:f>
              <c:numCache>
                <c:formatCode>General</c:formatCode>
                <c:ptCount val="8"/>
                <c:pt idx="0">
                  <c:v>22.92081828372151</c:v>
                </c:pt>
                <c:pt idx="1">
                  <c:v>26.76668604087959</c:v>
                </c:pt>
                <c:pt idx="2">
                  <c:v>16.29155076735722</c:v>
                </c:pt>
                <c:pt idx="3">
                  <c:v>12.6589723363917</c:v>
                </c:pt>
                <c:pt idx="4">
                  <c:v>0.746080181564052</c:v>
                </c:pt>
                <c:pt idx="5">
                  <c:v>3.435376620860493</c:v>
                </c:pt>
              </c:numCache>
            </c:numRef>
          </c:xVal>
          <c:yVal>
            <c:numRef>
              <c:f>'HOT-BOX'!$AB$3:$AB$10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'HOT-BOX'!$AD$2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'HOT-BOX'!$AD$3:$AD$10</c:f>
              <c:numCache>
                <c:formatCode>General</c:formatCode>
                <c:ptCount val="8"/>
                <c:pt idx="0">
                  <c:v>16.202636968766</c:v>
                </c:pt>
                <c:pt idx="1">
                  <c:v>16.22356803808417</c:v>
                </c:pt>
                <c:pt idx="2">
                  <c:v>9.188047494499109</c:v>
                </c:pt>
                <c:pt idx="3">
                  <c:v>7.264551417777225</c:v>
                </c:pt>
                <c:pt idx="4">
                  <c:v>4.497758126790385</c:v>
                </c:pt>
                <c:pt idx="5">
                  <c:v>1.551493890203568</c:v>
                </c:pt>
              </c:numCache>
            </c:numRef>
          </c:xVal>
          <c:yVal>
            <c:numRef>
              <c:f>'HOT-BOX'!$AB$3:$AB$10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510952"/>
        <c:axId val="2098842056"/>
      </c:scatterChart>
      <c:valAx>
        <c:axId val="-212451095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842056"/>
        <c:crosses val="autoZero"/>
        <c:crossBetween val="midCat"/>
      </c:valAx>
      <c:valAx>
        <c:axId val="209884205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45109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2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'SEA-BANG'!$AC$2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'SEA-BANG'!$AC$3:$AC$10</c:f>
              <c:numCache>
                <c:formatCode>General</c:formatCode>
                <c:ptCount val="8"/>
                <c:pt idx="0">
                  <c:v>22.66960838389409</c:v>
                </c:pt>
                <c:pt idx="1">
                  <c:v>26.28903432474861</c:v>
                </c:pt>
                <c:pt idx="2">
                  <c:v>18.00864836579122</c:v>
                </c:pt>
                <c:pt idx="3">
                  <c:v>13.01241390527105</c:v>
                </c:pt>
                <c:pt idx="4">
                  <c:v>8.910981232409802</c:v>
                </c:pt>
                <c:pt idx="5">
                  <c:v>1.801801801801802</c:v>
                </c:pt>
              </c:numCache>
            </c:numRef>
          </c:xVal>
          <c:yVal>
            <c:numRef>
              <c:f>'SEA-BANG'!$AB$3:$AB$10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'SEA-BANG'!$AD$2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'SEA-BANG'!$AD$3:$AD$10</c:f>
              <c:numCache>
                <c:formatCode>General</c:formatCode>
                <c:ptCount val="8"/>
                <c:pt idx="0">
                  <c:v>18.57763375620518</c:v>
                </c:pt>
                <c:pt idx="1">
                  <c:v>15.26113043970187</c:v>
                </c:pt>
                <c:pt idx="2">
                  <c:v>9.49375592232735</c:v>
                </c:pt>
                <c:pt idx="3">
                  <c:v>6.432354646640361</c:v>
                </c:pt>
                <c:pt idx="4">
                  <c:v>4.309332880761452</c:v>
                </c:pt>
                <c:pt idx="5">
                  <c:v>1.295928974500403</c:v>
                </c:pt>
              </c:numCache>
            </c:numRef>
          </c:xVal>
          <c:yVal>
            <c:numRef>
              <c:f>'SEA-BANG'!$AB$3:$AB$10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497368"/>
        <c:axId val="-2119543096"/>
      </c:scatterChart>
      <c:valAx>
        <c:axId val="-212149736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9543096"/>
        <c:crosses val="autoZero"/>
        <c:crossBetween val="midCat"/>
      </c:valAx>
      <c:valAx>
        <c:axId val="-211954309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14973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38031701651"/>
          <c:y val="0.106170558532763"/>
          <c:w val="0.77821899220822"/>
          <c:h val="0.825704308460214"/>
        </c:manualLayout>
      </c:layout>
      <c:scatterChart>
        <c:scatterStyle val="lineMarker"/>
        <c:varyColors val="0"/>
        <c:ser>
          <c:idx val="0"/>
          <c:order val="0"/>
          <c:tx>
            <c:strRef>
              <c:f>Beyonce!$AC$2</c:f>
              <c:strCache>
                <c:ptCount val="1"/>
                <c:pt idx="0">
                  <c:v>Light</c:v>
                </c:pt>
              </c:strCache>
            </c:strRef>
          </c:tx>
          <c:xVal>
            <c:numRef>
              <c:f>Beyonce!$AC$3:$AC$10</c:f>
              <c:numCache>
                <c:formatCode>General</c:formatCode>
                <c:ptCount val="8"/>
                <c:pt idx="0">
                  <c:v>20.62973394940608</c:v>
                </c:pt>
                <c:pt idx="1">
                  <c:v>24.8751679079548</c:v>
                </c:pt>
                <c:pt idx="2">
                  <c:v>19.71784430800825</c:v>
                </c:pt>
                <c:pt idx="3">
                  <c:v>16.16997559620511</c:v>
                </c:pt>
                <c:pt idx="4">
                  <c:v>5.681442566688468</c:v>
                </c:pt>
                <c:pt idx="5">
                  <c:v>2.389128003882102</c:v>
                </c:pt>
              </c:numCache>
            </c:numRef>
          </c:xVal>
          <c:yVal>
            <c:numRef>
              <c:f>Beyonce!$AB$3:$AB$10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Beyonce!$AD$2</c:f>
              <c:strCache>
                <c:ptCount val="1"/>
                <c:pt idx="0">
                  <c:v>Dark</c:v>
                </c:pt>
              </c:strCache>
            </c:strRef>
          </c:tx>
          <c:xVal>
            <c:numRef>
              <c:f>Beyonce!$AD$3:$AD$10</c:f>
              <c:numCache>
                <c:formatCode>General</c:formatCode>
                <c:ptCount val="8"/>
                <c:pt idx="0">
                  <c:v>14.28694502464994</c:v>
                </c:pt>
                <c:pt idx="1">
                  <c:v>15.17316496824694</c:v>
                </c:pt>
                <c:pt idx="2">
                  <c:v>12.35301460711297</c:v>
                </c:pt>
                <c:pt idx="3">
                  <c:v>7.060045994472224</c:v>
                </c:pt>
                <c:pt idx="4">
                  <c:v>4.13985413985414</c:v>
                </c:pt>
                <c:pt idx="5">
                  <c:v>1.340098881082488</c:v>
                </c:pt>
              </c:numCache>
            </c:numRef>
          </c:xVal>
          <c:yVal>
            <c:numRef>
              <c:f>Beyonce!$AB$3:$AB$10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896408"/>
        <c:axId val="-2121615720"/>
      </c:scatterChart>
      <c:valAx>
        <c:axId val="-211989640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BP (ng C/ L*h)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615720"/>
        <c:crosses val="autoZero"/>
        <c:crossBetween val="midCat"/>
      </c:valAx>
      <c:valAx>
        <c:axId val="-212161572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89640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292100</xdr:colOff>
      <xdr:row>9</xdr:row>
      <xdr:rowOff>139700</xdr:rowOff>
    </xdr:from>
    <xdr:to>
      <xdr:col>32</xdr:col>
      <xdr:colOff>266700</xdr:colOff>
      <xdr:row>31</xdr:row>
      <xdr:rowOff>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11</xdr:row>
      <xdr:rowOff>0</xdr:rowOff>
    </xdr:from>
    <xdr:to>
      <xdr:col>30</xdr:col>
      <xdr:colOff>952500</xdr:colOff>
      <xdr:row>32</xdr:row>
      <xdr:rowOff>101600</xdr:rowOff>
    </xdr:to>
    <xdr:graphicFrame macro="">
      <xdr:nvGraphicFramePr>
        <xdr:cNvPr id="2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11</xdr:row>
      <xdr:rowOff>0</xdr:rowOff>
    </xdr:from>
    <xdr:to>
      <xdr:col>30</xdr:col>
      <xdr:colOff>952500</xdr:colOff>
      <xdr:row>32</xdr:row>
      <xdr:rowOff>101600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457200</xdr:colOff>
      <xdr:row>10</xdr:row>
      <xdr:rowOff>190500</xdr:rowOff>
    </xdr:from>
    <xdr:to>
      <xdr:col>30</xdr:col>
      <xdr:colOff>431800</xdr:colOff>
      <xdr:row>32</xdr:row>
      <xdr:rowOff>50800</xdr:rowOff>
    </xdr:to>
    <xdr:graphicFrame macro="">
      <xdr:nvGraphicFramePr>
        <xdr:cNvPr id="4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469900</xdr:colOff>
      <xdr:row>14</xdr:row>
      <xdr:rowOff>12700</xdr:rowOff>
    </xdr:from>
    <xdr:to>
      <xdr:col>31</xdr:col>
      <xdr:colOff>444500</xdr:colOff>
      <xdr:row>35</xdr:row>
      <xdr:rowOff>114300</xdr:rowOff>
    </xdr:to>
    <xdr:graphicFrame macro="">
      <xdr:nvGraphicFramePr>
        <xdr:cNvPr id="5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69"/>
  <sheetViews>
    <sheetView tabSelected="1" topLeftCell="C1" workbookViewId="0">
      <selection activeCell="M3" sqref="M3:AE51"/>
    </sheetView>
  </sheetViews>
  <sheetFormatPr baseColWidth="10" defaultColWidth="11" defaultRowHeight="13" x14ac:dyDescent="0"/>
  <cols>
    <col min="1" max="1" width="16.85546875" customWidth="1"/>
    <col min="3" max="3" width="19.140625" customWidth="1"/>
    <col min="4" max="4" width="16.28515625" customWidth="1"/>
    <col min="6" max="6" width="13.42578125" customWidth="1"/>
    <col min="7" max="7" width="13" customWidth="1"/>
    <col min="8" max="8" width="18.42578125" customWidth="1"/>
    <col min="9" max="10" width="17.5703125" customWidth="1"/>
    <col min="11" max="11" width="14.140625" customWidth="1"/>
    <col min="13" max="14" width="14.140625" customWidth="1"/>
    <col min="18" max="18" width="18.140625" customWidth="1"/>
    <col min="19" max="20" width="11" style="11"/>
    <col min="22" max="24" width="12.7109375" customWidth="1"/>
    <col min="26" max="26" width="13" customWidth="1"/>
  </cols>
  <sheetData>
    <row r="1" spans="1:30" ht="17" thickBot="1">
      <c r="A1" s="7" t="s">
        <v>24</v>
      </c>
      <c r="B1" s="7"/>
      <c r="C1" s="1"/>
      <c r="D1" s="1"/>
      <c r="E1" s="2"/>
      <c r="F1" s="1"/>
      <c r="G1" s="1"/>
      <c r="K1" s="10" t="s">
        <v>2</v>
      </c>
      <c r="L1" s="10">
        <v>1.5</v>
      </c>
      <c r="O1" s="8" t="s">
        <v>3</v>
      </c>
      <c r="P1" s="8">
        <v>2220000</v>
      </c>
      <c r="Q1" s="8"/>
      <c r="R1" s="13"/>
      <c r="S1" s="16"/>
      <c r="T1" s="14"/>
      <c r="V1" s="9" t="s">
        <v>5</v>
      </c>
      <c r="W1" s="9"/>
      <c r="X1" s="9"/>
      <c r="Z1" s="1"/>
    </row>
    <row r="2" spans="1:30" ht="69" thickBot="1">
      <c r="A2" s="7" t="s">
        <v>33</v>
      </c>
      <c r="B2" s="7"/>
      <c r="C2" s="26" t="s">
        <v>15</v>
      </c>
      <c r="D2" s="27" t="s">
        <v>16</v>
      </c>
      <c r="E2" s="28" t="s">
        <v>17</v>
      </c>
      <c r="F2" s="27" t="s">
        <v>18</v>
      </c>
      <c r="G2" s="27" t="s">
        <v>19</v>
      </c>
      <c r="H2" s="27" t="s">
        <v>20</v>
      </c>
      <c r="I2" s="27" t="s">
        <v>21</v>
      </c>
      <c r="J2" s="27" t="s">
        <v>4</v>
      </c>
      <c r="K2" s="27" t="s">
        <v>22</v>
      </c>
      <c r="L2" s="29" t="s">
        <v>23</v>
      </c>
      <c r="M2" s="29" t="s">
        <v>35</v>
      </c>
      <c r="N2" s="29" t="s">
        <v>36</v>
      </c>
      <c r="O2" s="30" t="s">
        <v>0</v>
      </c>
      <c r="P2" s="30" t="s">
        <v>12</v>
      </c>
      <c r="Q2" s="30" t="s">
        <v>37</v>
      </c>
      <c r="R2" s="30" t="s">
        <v>1</v>
      </c>
      <c r="S2" s="31" t="s">
        <v>13</v>
      </c>
      <c r="T2" s="31" t="s">
        <v>14</v>
      </c>
      <c r="U2" s="30" t="s">
        <v>8</v>
      </c>
      <c r="V2" s="30" t="s">
        <v>6</v>
      </c>
      <c r="W2" s="30" t="s">
        <v>7</v>
      </c>
      <c r="X2" s="32" t="s">
        <v>38</v>
      </c>
      <c r="Y2" s="27" t="s">
        <v>18</v>
      </c>
      <c r="Z2" s="33" t="s">
        <v>19</v>
      </c>
      <c r="AB2" t="s">
        <v>9</v>
      </c>
      <c r="AC2" s="15" t="s">
        <v>11</v>
      </c>
      <c r="AD2" s="15" t="s">
        <v>10</v>
      </c>
    </row>
    <row r="3" spans="1:30" ht="18" thickBot="1">
      <c r="A3" s="7" t="s">
        <v>34</v>
      </c>
      <c r="C3" s="20">
        <v>1</v>
      </c>
      <c r="D3" s="21">
        <v>40338</v>
      </c>
      <c r="E3" s="22">
        <v>2</v>
      </c>
      <c r="F3" s="23" t="s">
        <v>27</v>
      </c>
      <c r="G3" s="23" t="s">
        <v>25</v>
      </c>
      <c r="H3" s="24">
        <v>0.18055555555555555</v>
      </c>
      <c r="I3" s="24">
        <v>0.83333333333333337</v>
      </c>
      <c r="J3" s="25">
        <f>(I3-H3)*24</f>
        <v>15.666666666666668</v>
      </c>
      <c r="K3" s="23"/>
      <c r="L3">
        <v>768</v>
      </c>
      <c r="M3">
        <f>L3/2220</f>
        <v>0.34594594594594597</v>
      </c>
      <c r="N3">
        <f>(M3/$L$1)*1000</f>
        <v>230.63063063063063</v>
      </c>
      <c r="O3">
        <f>J3</f>
        <v>15.666666666666668</v>
      </c>
      <c r="Q3" s="19"/>
      <c r="S3"/>
      <c r="T3"/>
      <c r="Y3" t="str">
        <f>F3</f>
        <v xml:space="preserve"> 5m blank</v>
      </c>
      <c r="AB3">
        <v>5</v>
      </c>
      <c r="AC3">
        <f>W4</f>
        <v>19.074488622360963</v>
      </c>
      <c r="AD3">
        <f>W8</f>
        <v>7.9836865741121059</v>
      </c>
    </row>
    <row r="4" spans="1:30" ht="19" thickTop="1" thickBot="1">
      <c r="A4" s="7"/>
      <c r="C4" s="3">
        <f t="shared" ref="C4:C50" si="0">C3+1</f>
        <v>2</v>
      </c>
      <c r="D4" s="6">
        <v>40338</v>
      </c>
      <c r="E4" s="4">
        <v>2</v>
      </c>
      <c r="F4" s="5">
        <v>5</v>
      </c>
      <c r="G4" s="5" t="s">
        <v>25</v>
      </c>
      <c r="H4" s="17">
        <v>0.18055555555555555</v>
      </c>
      <c r="I4" s="17">
        <v>0.83333333333333337</v>
      </c>
      <c r="J4" s="18">
        <f t="shared" ref="J4:J50" si="1">(I4-H4)*24</f>
        <v>15.666666666666668</v>
      </c>
      <c r="K4" s="5"/>
      <c r="L4">
        <v>75421</v>
      </c>
      <c r="M4">
        <f t="shared" ref="M4:M50" si="2">L4/2220</f>
        <v>33.973423423423426</v>
      </c>
      <c r="N4">
        <f t="shared" ref="N4:N50" si="3">(M4/$L$1)*1000</f>
        <v>22648.948948948953</v>
      </c>
      <c r="O4">
        <f t="shared" ref="O4:O50" si="4">J4</f>
        <v>15.666666666666668</v>
      </c>
      <c r="P4">
        <f t="shared" ref="P4:P50" si="5">N4-$N$3</f>
        <v>22418.318318318321</v>
      </c>
      <c r="Q4">
        <f>P4/J4</f>
        <v>1430.956488403297</v>
      </c>
      <c r="R4">
        <f>Q4/112</f>
        <v>12.776397217886581</v>
      </c>
      <c r="S4">
        <f>AVERAGE(R4:R6)</f>
        <v>12.716325748240642</v>
      </c>
      <c r="T4">
        <f>STDEV(R4:R6)</f>
        <v>0.34325774193117925</v>
      </c>
      <c r="U4">
        <f>(T4/S4)*100</f>
        <v>2.6993468768183324</v>
      </c>
      <c r="V4">
        <f>S4*1.5*10^-12</f>
        <v>1.9074488622360962E-11</v>
      </c>
      <c r="W4">
        <f>S4*1.5</f>
        <v>19.074488622360963</v>
      </c>
      <c r="X4">
        <f>W4/W8</f>
        <v>2.3891830478681215</v>
      </c>
      <c r="Y4">
        <f t="shared" ref="Y4:Y50" si="6">F4</f>
        <v>5</v>
      </c>
      <c r="AB4">
        <v>25</v>
      </c>
      <c r="AC4">
        <f>W12</f>
        <v>19.943556778663158</v>
      </c>
      <c r="AD4">
        <f>W16</f>
        <v>9.508577726662832</v>
      </c>
    </row>
    <row r="5" spans="1:30" ht="19" thickTop="1" thickBot="1">
      <c r="A5" s="7"/>
      <c r="C5" s="3">
        <f t="shared" si="0"/>
        <v>3</v>
      </c>
      <c r="D5" s="6">
        <v>40338</v>
      </c>
      <c r="E5" s="4">
        <v>2</v>
      </c>
      <c r="F5" s="5">
        <v>5</v>
      </c>
      <c r="G5" s="5" t="s">
        <v>25</v>
      </c>
      <c r="H5" s="17">
        <v>0.18055555555555555</v>
      </c>
      <c r="I5" s="17">
        <v>0.83333333333333337</v>
      </c>
      <c r="J5" s="18">
        <f t="shared" si="1"/>
        <v>15.666666666666668</v>
      </c>
      <c r="K5" s="5"/>
      <c r="L5">
        <v>76877</v>
      </c>
      <c r="M5">
        <f t="shared" si="2"/>
        <v>34.629279279279281</v>
      </c>
      <c r="N5">
        <f t="shared" si="3"/>
        <v>23086.186186186187</v>
      </c>
      <c r="O5">
        <f t="shared" si="4"/>
        <v>15.666666666666668</v>
      </c>
      <c r="P5">
        <f t="shared" si="5"/>
        <v>22855.555555555555</v>
      </c>
      <c r="Q5">
        <f t="shared" ref="Q5:Q50" si="7">P5/J5</f>
        <v>1458.8652482269501</v>
      </c>
      <c r="R5">
        <f t="shared" ref="R5:R50" si="8">Q5/112</f>
        <v>13.025582573454912</v>
      </c>
      <c r="S5"/>
      <c r="T5"/>
      <c r="Y5">
        <f t="shared" si="6"/>
        <v>5</v>
      </c>
      <c r="AB5">
        <v>45</v>
      </c>
      <c r="AC5">
        <f>W20</f>
        <v>15.291012897395873</v>
      </c>
      <c r="AD5">
        <f>W24</f>
        <v>8.3111702127659566</v>
      </c>
    </row>
    <row r="6" spans="1:30" ht="19" thickTop="1" thickBot="1">
      <c r="C6" s="3">
        <f t="shared" si="0"/>
        <v>4</v>
      </c>
      <c r="D6" s="6">
        <v>40338</v>
      </c>
      <c r="E6" s="4">
        <v>2</v>
      </c>
      <c r="F6" s="5">
        <v>5</v>
      </c>
      <c r="G6" s="5" t="s">
        <v>25</v>
      </c>
      <c r="H6" s="17">
        <v>0.18055555555555555</v>
      </c>
      <c r="I6" s="17">
        <v>0.83333333333333337</v>
      </c>
      <c r="J6" s="18">
        <f t="shared" si="1"/>
        <v>15.666666666666668</v>
      </c>
      <c r="K6" s="5"/>
      <c r="L6">
        <v>72912</v>
      </c>
      <c r="M6">
        <f t="shared" si="2"/>
        <v>32.843243243243244</v>
      </c>
      <c r="N6">
        <f t="shared" si="3"/>
        <v>21895.495495495496</v>
      </c>
      <c r="O6">
        <f t="shared" si="4"/>
        <v>15.666666666666668</v>
      </c>
      <c r="P6">
        <f t="shared" si="5"/>
        <v>21664.864864864863</v>
      </c>
      <c r="Q6">
        <f t="shared" si="7"/>
        <v>1382.8637147786083</v>
      </c>
      <c r="R6">
        <f t="shared" si="8"/>
        <v>12.34699745338043</v>
      </c>
      <c r="S6"/>
      <c r="T6"/>
      <c r="Y6">
        <f t="shared" si="6"/>
        <v>5</v>
      </c>
      <c r="AB6">
        <v>75</v>
      </c>
      <c r="AC6">
        <f>W28</f>
        <v>10.17218776527287</v>
      </c>
      <c r="AD6">
        <f>W32</f>
        <v>6.3829787234042552</v>
      </c>
    </row>
    <row r="7" spans="1:30" ht="19" thickTop="1" thickBot="1">
      <c r="C7" s="3">
        <f t="shared" si="0"/>
        <v>5</v>
      </c>
      <c r="D7" s="6">
        <v>40338</v>
      </c>
      <c r="E7" s="4">
        <v>2</v>
      </c>
      <c r="F7" s="5" t="s">
        <v>27</v>
      </c>
      <c r="G7" s="5" t="s">
        <v>26</v>
      </c>
      <c r="H7" s="17">
        <v>0.18055555555555555</v>
      </c>
      <c r="I7" s="17">
        <v>0.83333333333333337</v>
      </c>
      <c r="J7" s="18">
        <f t="shared" si="1"/>
        <v>15.666666666666668</v>
      </c>
      <c r="K7" s="5"/>
      <c r="L7">
        <v>558</v>
      </c>
      <c r="M7">
        <f t="shared" si="2"/>
        <v>0.25135135135135134</v>
      </c>
      <c r="N7">
        <f t="shared" si="3"/>
        <v>167.56756756756755</v>
      </c>
      <c r="O7">
        <f t="shared" si="4"/>
        <v>15.666666666666668</v>
      </c>
      <c r="S7"/>
      <c r="T7"/>
      <c r="Y7" t="str">
        <f t="shared" si="6"/>
        <v xml:space="preserve"> 5m blank</v>
      </c>
      <c r="AB7">
        <v>100</v>
      </c>
      <c r="AC7">
        <f>W36</f>
        <v>9.6861394068840863</v>
      </c>
      <c r="AD7">
        <f>W40</f>
        <v>5.1021386127769111</v>
      </c>
    </row>
    <row r="8" spans="1:30" ht="19" thickTop="1" thickBot="1">
      <c r="C8" s="3">
        <f t="shared" si="0"/>
        <v>6</v>
      </c>
      <c r="D8" s="6">
        <v>40338</v>
      </c>
      <c r="E8" s="4">
        <v>2</v>
      </c>
      <c r="F8" s="5">
        <v>5</v>
      </c>
      <c r="G8" s="5" t="s">
        <v>26</v>
      </c>
      <c r="H8" s="17">
        <v>0.18055555555555555</v>
      </c>
      <c r="I8" s="17">
        <v>0.83333333333333337</v>
      </c>
      <c r="J8" s="18">
        <f t="shared" si="1"/>
        <v>15.666666666666668</v>
      </c>
      <c r="K8" s="5"/>
      <c r="L8">
        <v>32304</v>
      </c>
      <c r="M8">
        <f t="shared" si="2"/>
        <v>14.551351351351352</v>
      </c>
      <c r="N8">
        <f t="shared" si="3"/>
        <v>9700.9009009009005</v>
      </c>
      <c r="O8">
        <f t="shared" si="4"/>
        <v>15.666666666666668</v>
      </c>
      <c r="P8">
        <f t="shared" si="5"/>
        <v>9470.27027027027</v>
      </c>
      <c r="Q8">
        <f t="shared" si="7"/>
        <v>604.48533640022993</v>
      </c>
      <c r="R8">
        <f t="shared" si="8"/>
        <v>5.3971905035734817</v>
      </c>
      <c r="S8">
        <f>AVERAGE(R8:R10)</f>
        <v>5.3224577160747373</v>
      </c>
      <c r="T8">
        <f>STDEV(R8:R10)</f>
        <v>0.25662492196404124</v>
      </c>
      <c r="U8">
        <f>(T8/S8)*100</f>
        <v>4.8215492851918746</v>
      </c>
      <c r="V8">
        <f>S8*1.5*10^-12</f>
        <v>7.9836865741121064E-12</v>
      </c>
      <c r="W8">
        <f>S8*1.5</f>
        <v>7.9836865741121059</v>
      </c>
      <c r="Y8">
        <f t="shared" si="6"/>
        <v>5</v>
      </c>
      <c r="AB8">
        <v>125</v>
      </c>
      <c r="AC8">
        <f>W44</f>
        <v>10.279922779922778</v>
      </c>
      <c r="AD8">
        <f>W48</f>
        <v>6.206957337276485</v>
      </c>
    </row>
    <row r="9" spans="1:30" ht="19" thickTop="1" thickBot="1">
      <c r="C9" s="3">
        <f t="shared" si="0"/>
        <v>7</v>
      </c>
      <c r="D9" s="6">
        <v>40338</v>
      </c>
      <c r="E9" s="4">
        <v>2</v>
      </c>
      <c r="F9" s="5">
        <v>5</v>
      </c>
      <c r="G9" s="5" t="s">
        <v>26</v>
      </c>
      <c r="H9" s="17">
        <v>0.18055555555555555</v>
      </c>
      <c r="I9" s="17">
        <v>0.83333333333333337</v>
      </c>
      <c r="J9" s="18">
        <f t="shared" si="1"/>
        <v>15.666666666666668</v>
      </c>
      <c r="K9" s="5"/>
      <c r="L9">
        <v>30198</v>
      </c>
      <c r="M9">
        <f t="shared" si="2"/>
        <v>13.602702702702702</v>
      </c>
      <c r="N9">
        <f t="shared" si="3"/>
        <v>9068.4684684684689</v>
      </c>
      <c r="O9">
        <f t="shared" si="4"/>
        <v>15.666666666666668</v>
      </c>
      <c r="P9">
        <f t="shared" si="5"/>
        <v>8837.8378378378384</v>
      </c>
      <c r="Q9">
        <f t="shared" si="7"/>
        <v>564.1173087981598</v>
      </c>
      <c r="R9">
        <f t="shared" si="8"/>
        <v>5.0367616856978552</v>
      </c>
      <c r="S9"/>
      <c r="T9"/>
      <c r="Y9">
        <f t="shared" si="6"/>
        <v>5</v>
      </c>
    </row>
    <row r="10" spans="1:30" ht="19" thickTop="1" thickBot="1">
      <c r="C10" s="3">
        <f t="shared" si="0"/>
        <v>8</v>
      </c>
      <c r="D10" s="6">
        <v>40338</v>
      </c>
      <c r="E10" s="4">
        <v>2</v>
      </c>
      <c r="F10" s="5">
        <v>5</v>
      </c>
      <c r="G10" s="5" t="s">
        <v>26</v>
      </c>
      <c r="H10" s="17">
        <v>0.18055555555555555</v>
      </c>
      <c r="I10" s="17">
        <v>0.83333333333333337</v>
      </c>
      <c r="J10" s="18">
        <f t="shared" si="1"/>
        <v>15.666666666666668</v>
      </c>
      <c r="K10" s="5"/>
      <c r="L10">
        <v>33100</v>
      </c>
      <c r="M10">
        <f t="shared" si="2"/>
        <v>14.90990990990991</v>
      </c>
      <c r="N10">
        <f t="shared" si="3"/>
        <v>9939.9399399399408</v>
      </c>
      <c r="O10">
        <f t="shared" si="4"/>
        <v>15.666666666666668</v>
      </c>
      <c r="P10">
        <f t="shared" si="5"/>
        <v>9709.3093093093103</v>
      </c>
      <c r="Q10">
        <f t="shared" si="7"/>
        <v>619.74314740272189</v>
      </c>
      <c r="R10">
        <f t="shared" si="8"/>
        <v>5.533420958952874</v>
      </c>
      <c r="S10"/>
      <c r="T10"/>
      <c r="Y10">
        <f t="shared" si="6"/>
        <v>5</v>
      </c>
    </row>
    <row r="11" spans="1:30" ht="19" thickTop="1" thickBot="1">
      <c r="C11" s="3">
        <f t="shared" si="0"/>
        <v>9</v>
      </c>
      <c r="D11" s="6">
        <v>40338</v>
      </c>
      <c r="E11" s="4">
        <v>2</v>
      </c>
      <c r="F11" s="5" t="s">
        <v>28</v>
      </c>
      <c r="G11" s="5" t="s">
        <v>25</v>
      </c>
      <c r="H11" s="17">
        <v>0.18055555555555555</v>
      </c>
      <c r="I11" s="17">
        <v>0.83333333333333337</v>
      </c>
      <c r="J11" s="18">
        <f t="shared" si="1"/>
        <v>15.666666666666668</v>
      </c>
      <c r="K11" s="5"/>
      <c r="L11">
        <v>674</v>
      </c>
      <c r="M11">
        <f t="shared" si="2"/>
        <v>0.30360360360360361</v>
      </c>
      <c r="N11">
        <f t="shared" si="3"/>
        <v>202.4024024024024</v>
      </c>
      <c r="O11">
        <f t="shared" si="4"/>
        <v>15.666666666666668</v>
      </c>
      <c r="S11"/>
      <c r="T11"/>
      <c r="Y11" t="str">
        <f t="shared" si="6"/>
        <v>25m blank</v>
      </c>
    </row>
    <row r="12" spans="1:30" ht="19" thickTop="1" thickBot="1">
      <c r="C12" s="3">
        <f t="shared" si="0"/>
        <v>10</v>
      </c>
      <c r="D12" s="6">
        <v>40338</v>
      </c>
      <c r="E12" s="4">
        <v>2</v>
      </c>
      <c r="F12" s="5">
        <v>25</v>
      </c>
      <c r="G12" s="5" t="s">
        <v>25</v>
      </c>
      <c r="H12" s="17">
        <v>0.18055555555555555</v>
      </c>
      <c r="I12" s="17">
        <v>0.83333333333333337</v>
      </c>
      <c r="J12" s="18">
        <f t="shared" si="1"/>
        <v>15.666666666666668</v>
      </c>
      <c r="K12" s="5"/>
      <c r="L12">
        <v>79603</v>
      </c>
      <c r="M12">
        <f t="shared" si="2"/>
        <v>35.85720720720721</v>
      </c>
      <c r="N12">
        <f t="shared" si="3"/>
        <v>23904.804804804808</v>
      </c>
      <c r="O12">
        <f t="shared" si="4"/>
        <v>15.666666666666668</v>
      </c>
      <c r="P12">
        <f t="shared" si="5"/>
        <v>23674.174174174175</v>
      </c>
      <c r="Q12">
        <f t="shared" si="7"/>
        <v>1511.1175004792026</v>
      </c>
      <c r="R12">
        <f t="shared" si="8"/>
        <v>13.492120539992881</v>
      </c>
      <c r="S12">
        <f>AVERAGE(R12:R14)</f>
        <v>13.295704519108773</v>
      </c>
      <c r="T12">
        <f>STDEV(R12:R14)</f>
        <v>0.20731796017127388</v>
      </c>
      <c r="U12">
        <f>(T12/S12)*100</f>
        <v>1.559285255424514</v>
      </c>
      <c r="V12">
        <f>S12*1.5*10^-12</f>
        <v>1.9943556778663156E-11</v>
      </c>
      <c r="W12">
        <f>S12*1.5</f>
        <v>19.943556778663158</v>
      </c>
      <c r="X12">
        <f>W12/W16</f>
        <v>2.0974279594665131</v>
      </c>
      <c r="Y12">
        <f t="shared" si="6"/>
        <v>25</v>
      </c>
    </row>
    <row r="13" spans="1:30" ht="19" thickTop="1" thickBot="1">
      <c r="C13" s="3">
        <f t="shared" si="0"/>
        <v>11</v>
      </c>
      <c r="D13" s="6">
        <v>40338</v>
      </c>
      <c r="E13" s="4">
        <v>2</v>
      </c>
      <c r="F13" s="5">
        <v>25</v>
      </c>
      <c r="G13" s="5" t="s">
        <v>25</v>
      </c>
      <c r="H13" s="17">
        <v>0.18055555555555555</v>
      </c>
      <c r="I13" s="17">
        <v>0.83333333333333337</v>
      </c>
      <c r="J13" s="18">
        <f t="shared" si="1"/>
        <v>15.666666666666668</v>
      </c>
      <c r="K13" s="5"/>
      <c r="L13">
        <v>78574</v>
      </c>
      <c r="M13">
        <f t="shared" si="2"/>
        <v>35.393693693693692</v>
      </c>
      <c r="N13">
        <f t="shared" si="3"/>
        <v>23595.795795795795</v>
      </c>
      <c r="O13">
        <f t="shared" si="4"/>
        <v>15.666666666666668</v>
      </c>
      <c r="P13">
        <f t="shared" si="5"/>
        <v>23365.165165165163</v>
      </c>
      <c r="Q13">
        <f t="shared" si="7"/>
        <v>1491.393521180755</v>
      </c>
      <c r="R13">
        <f t="shared" si="8"/>
        <v>13.316013581971026</v>
      </c>
      <c r="S13"/>
      <c r="T13"/>
      <c r="Y13">
        <f t="shared" si="6"/>
        <v>25</v>
      </c>
    </row>
    <row r="14" spans="1:30" ht="19" thickTop="1" thickBot="1">
      <c r="C14" s="3">
        <f t="shared" si="0"/>
        <v>12</v>
      </c>
      <c r="D14" s="6">
        <v>40338</v>
      </c>
      <c r="E14" s="4">
        <v>2</v>
      </c>
      <c r="F14" s="5">
        <v>25</v>
      </c>
      <c r="G14" s="5" t="s">
        <v>25</v>
      </c>
      <c r="H14" s="17">
        <v>0.18055555555555555</v>
      </c>
      <c r="I14" s="17">
        <v>0.83333333333333337</v>
      </c>
      <c r="J14" s="18">
        <f t="shared" si="1"/>
        <v>15.666666666666668</v>
      </c>
      <c r="K14" s="5"/>
      <c r="L14">
        <v>77189</v>
      </c>
      <c r="M14">
        <f t="shared" si="2"/>
        <v>34.769819819819823</v>
      </c>
      <c r="N14">
        <f t="shared" si="3"/>
        <v>23179.879879879882</v>
      </c>
      <c r="O14">
        <f t="shared" si="4"/>
        <v>15.666666666666668</v>
      </c>
      <c r="P14">
        <f t="shared" si="5"/>
        <v>22949.249249249249</v>
      </c>
      <c r="Q14">
        <f t="shared" si="7"/>
        <v>1464.8456967605903</v>
      </c>
      <c r="R14">
        <f t="shared" si="8"/>
        <v>13.078979435362413</v>
      </c>
      <c r="S14"/>
      <c r="T14"/>
      <c r="Y14">
        <f t="shared" si="6"/>
        <v>25</v>
      </c>
    </row>
    <row r="15" spans="1:30" ht="19" thickTop="1" thickBot="1">
      <c r="C15" s="3">
        <f t="shared" si="0"/>
        <v>13</v>
      </c>
      <c r="D15" s="6">
        <v>40338</v>
      </c>
      <c r="E15" s="4">
        <v>2</v>
      </c>
      <c r="F15" s="5" t="s">
        <v>28</v>
      </c>
      <c r="G15" s="5" t="s">
        <v>26</v>
      </c>
      <c r="H15" s="17">
        <v>0.18055555555555555</v>
      </c>
      <c r="I15" s="17">
        <v>0.83333333333333337</v>
      </c>
      <c r="J15" s="18">
        <f t="shared" si="1"/>
        <v>15.666666666666668</v>
      </c>
      <c r="K15" s="5"/>
      <c r="L15">
        <v>601</v>
      </c>
      <c r="M15">
        <f t="shared" si="2"/>
        <v>0.27072072072072073</v>
      </c>
      <c r="N15">
        <f t="shared" si="3"/>
        <v>180.48048048048048</v>
      </c>
      <c r="O15">
        <f t="shared" si="4"/>
        <v>15.666666666666668</v>
      </c>
      <c r="S15"/>
      <c r="T15"/>
      <c r="Y15" t="str">
        <f t="shared" si="6"/>
        <v>25m blank</v>
      </c>
    </row>
    <row r="16" spans="1:30" ht="19" thickTop="1" thickBot="1">
      <c r="C16" s="3">
        <f t="shared" si="0"/>
        <v>14</v>
      </c>
      <c r="D16" s="6">
        <v>40338</v>
      </c>
      <c r="E16" s="4">
        <v>2</v>
      </c>
      <c r="F16" s="5">
        <v>25</v>
      </c>
      <c r="G16" s="5" t="s">
        <v>26</v>
      </c>
      <c r="H16" s="17">
        <v>0.18055555555555555</v>
      </c>
      <c r="I16" s="17">
        <v>0.83333333333333337</v>
      </c>
      <c r="J16" s="18">
        <f t="shared" si="1"/>
        <v>15.666666666666668</v>
      </c>
      <c r="K16" s="5"/>
      <c r="L16">
        <v>36230</v>
      </c>
      <c r="M16">
        <f t="shared" si="2"/>
        <v>16.31981981981982</v>
      </c>
      <c r="N16">
        <f t="shared" si="3"/>
        <v>10879.87987987988</v>
      </c>
      <c r="O16">
        <f t="shared" si="4"/>
        <v>15.666666666666668</v>
      </c>
      <c r="P16">
        <f t="shared" si="5"/>
        <v>10649.249249249249</v>
      </c>
      <c r="Q16">
        <f t="shared" si="7"/>
        <v>679.73931378186694</v>
      </c>
      <c r="R16">
        <f t="shared" si="8"/>
        <v>6.069101015909526</v>
      </c>
      <c r="S16">
        <f>AVERAGE(R16:R18)</f>
        <v>6.3390518177752213</v>
      </c>
      <c r="T16">
        <f>STDEV(R16:R18)</f>
        <v>0.24930788445664959</v>
      </c>
      <c r="U16">
        <f>(T16/S16)*100</f>
        <v>3.9328892020975412</v>
      </c>
      <c r="V16">
        <f>S16*1.5*10^-12</f>
        <v>9.5085777266628319E-12</v>
      </c>
      <c r="W16">
        <f>S16*1.5</f>
        <v>9.508577726662832</v>
      </c>
      <c r="Y16">
        <f t="shared" si="6"/>
        <v>25</v>
      </c>
    </row>
    <row r="17" spans="3:25" ht="19" thickTop="1" thickBot="1">
      <c r="C17" s="3">
        <f t="shared" si="0"/>
        <v>15</v>
      </c>
      <c r="D17" s="6">
        <v>40338</v>
      </c>
      <c r="E17" s="4">
        <v>2</v>
      </c>
      <c r="F17" s="5">
        <v>25</v>
      </c>
      <c r="G17" s="5" t="s">
        <v>26</v>
      </c>
      <c r="H17" s="17">
        <v>0.18055555555555555</v>
      </c>
      <c r="I17" s="17">
        <v>0.83333333333333337</v>
      </c>
      <c r="J17" s="18">
        <f t="shared" si="1"/>
        <v>15.666666666666668</v>
      </c>
      <c r="K17" s="5"/>
      <c r="L17">
        <v>38090</v>
      </c>
      <c r="M17">
        <f t="shared" si="2"/>
        <v>17.157657657657658</v>
      </c>
      <c r="N17">
        <f t="shared" si="3"/>
        <v>11438.438438438439</v>
      </c>
      <c r="O17">
        <f t="shared" si="4"/>
        <v>15.666666666666668</v>
      </c>
      <c r="P17">
        <f t="shared" si="5"/>
        <v>11207.807807807809</v>
      </c>
      <c r="Q17">
        <f t="shared" si="7"/>
        <v>715.39198773241333</v>
      </c>
      <c r="R17">
        <f t="shared" si="8"/>
        <v>6.3874284618965476</v>
      </c>
      <c r="S17"/>
      <c r="T17"/>
      <c r="Y17">
        <f t="shared" si="6"/>
        <v>25</v>
      </c>
    </row>
    <row r="18" spans="3:25" ht="19" thickTop="1" thickBot="1">
      <c r="C18" s="3">
        <f t="shared" si="0"/>
        <v>16</v>
      </c>
      <c r="D18" s="6">
        <v>40338</v>
      </c>
      <c r="E18" s="4">
        <v>2</v>
      </c>
      <c r="F18" s="5">
        <v>25</v>
      </c>
      <c r="G18" s="5" t="s">
        <v>26</v>
      </c>
      <c r="H18" s="17">
        <v>0.18055555555555555</v>
      </c>
      <c r="I18" s="17">
        <v>0.83333333333333337</v>
      </c>
      <c r="J18" s="18">
        <f t="shared" si="1"/>
        <v>15.666666666666668</v>
      </c>
      <c r="K18" s="5"/>
      <c r="L18">
        <v>39102</v>
      </c>
      <c r="M18">
        <f t="shared" si="2"/>
        <v>17.613513513513514</v>
      </c>
      <c r="N18">
        <f t="shared" si="3"/>
        <v>11742.342342342341</v>
      </c>
      <c r="O18">
        <f t="shared" si="4"/>
        <v>15.666666666666668</v>
      </c>
      <c r="P18">
        <f t="shared" si="5"/>
        <v>11511.71171171171</v>
      </c>
      <c r="Q18">
        <f t="shared" si="7"/>
        <v>734.79010925819421</v>
      </c>
      <c r="R18">
        <f t="shared" si="8"/>
        <v>6.5606259755195913</v>
      </c>
      <c r="S18"/>
      <c r="T18"/>
      <c r="Y18">
        <f t="shared" si="6"/>
        <v>25</v>
      </c>
    </row>
    <row r="19" spans="3:25" ht="19" thickTop="1" thickBot="1">
      <c r="C19" s="3">
        <f t="shared" si="0"/>
        <v>17</v>
      </c>
      <c r="D19" s="6">
        <v>40338</v>
      </c>
      <c r="E19" s="4">
        <v>2</v>
      </c>
      <c r="F19" s="5" t="s">
        <v>29</v>
      </c>
      <c r="G19" s="5" t="s">
        <v>25</v>
      </c>
      <c r="H19" s="17">
        <v>0.18055555555555555</v>
      </c>
      <c r="I19" s="17">
        <v>0.83333333333333337</v>
      </c>
      <c r="J19" s="18">
        <f t="shared" si="1"/>
        <v>15.666666666666668</v>
      </c>
      <c r="K19" s="5"/>
      <c r="L19">
        <v>632</v>
      </c>
      <c r="M19">
        <f t="shared" si="2"/>
        <v>0.28468468468468466</v>
      </c>
      <c r="N19">
        <f t="shared" si="3"/>
        <v>189.78978978978978</v>
      </c>
      <c r="O19">
        <f t="shared" si="4"/>
        <v>15.666666666666668</v>
      </c>
      <c r="S19"/>
      <c r="T19"/>
      <c r="Y19" t="str">
        <f t="shared" si="6"/>
        <v>45m blank</v>
      </c>
    </row>
    <row r="20" spans="3:25" ht="19" thickTop="1" thickBot="1">
      <c r="C20" s="3">
        <f t="shared" si="0"/>
        <v>18</v>
      </c>
      <c r="D20" s="6">
        <v>40338</v>
      </c>
      <c r="E20" s="4">
        <v>2</v>
      </c>
      <c r="F20" s="5">
        <v>45</v>
      </c>
      <c r="G20" s="5" t="s">
        <v>25</v>
      </c>
      <c r="H20" s="17">
        <v>0.18055555555555555</v>
      </c>
      <c r="I20" s="17">
        <v>0.83333333333333337</v>
      </c>
      <c r="J20" s="18">
        <f t="shared" si="1"/>
        <v>15.666666666666668</v>
      </c>
      <c r="K20" s="5"/>
      <c r="L20">
        <v>59168</v>
      </c>
      <c r="M20">
        <f t="shared" si="2"/>
        <v>26.652252252252254</v>
      </c>
      <c r="N20">
        <f t="shared" si="3"/>
        <v>17768.168168168169</v>
      </c>
      <c r="O20">
        <f t="shared" si="4"/>
        <v>15.666666666666668</v>
      </c>
      <c r="P20">
        <f t="shared" si="5"/>
        <v>17537.537537537537</v>
      </c>
      <c r="Q20">
        <f t="shared" si="7"/>
        <v>1119.4172896300554</v>
      </c>
      <c r="R20">
        <f t="shared" si="8"/>
        <v>9.9947972288397811</v>
      </c>
      <c r="S20">
        <f>AVERAGE(R20:R22)</f>
        <v>10.194008598263915</v>
      </c>
      <c r="T20">
        <f>STDEV(R20:R22)</f>
        <v>0.1738434255211676</v>
      </c>
      <c r="U20">
        <f>(T20/S20)*100</f>
        <v>1.7053490179591755</v>
      </c>
      <c r="V20">
        <f>S20*1.5*10^-12</f>
        <v>1.5291012897395873E-11</v>
      </c>
      <c r="W20">
        <f>S20*1.5</f>
        <v>15.291012897395873</v>
      </c>
      <c r="X20">
        <f>W20/W24</f>
        <v>1.8398146718146717</v>
      </c>
      <c r="Y20">
        <f t="shared" si="6"/>
        <v>45</v>
      </c>
    </row>
    <row r="21" spans="3:25" ht="19" thickTop="1" thickBot="1">
      <c r="C21" s="3">
        <f t="shared" si="0"/>
        <v>19</v>
      </c>
      <c r="D21" s="6">
        <v>40338</v>
      </c>
      <c r="E21" s="4">
        <v>2</v>
      </c>
      <c r="F21" s="5">
        <v>45</v>
      </c>
      <c r="G21" s="5" t="s">
        <v>25</v>
      </c>
      <c r="H21" s="17">
        <v>0.18055555555555555</v>
      </c>
      <c r="I21" s="17">
        <v>0.83333333333333337</v>
      </c>
      <c r="J21" s="18">
        <f t="shared" si="1"/>
        <v>15.666666666666668</v>
      </c>
      <c r="K21" s="5"/>
      <c r="L21">
        <v>61039</v>
      </c>
      <c r="M21">
        <f t="shared" si="2"/>
        <v>27.495045045045046</v>
      </c>
      <c r="N21">
        <f t="shared" si="3"/>
        <v>18330.03003003003</v>
      </c>
      <c r="O21">
        <f t="shared" si="4"/>
        <v>15.666666666666668</v>
      </c>
      <c r="P21">
        <f t="shared" si="5"/>
        <v>18099.399399399397</v>
      </c>
      <c r="Q21">
        <f t="shared" si="7"/>
        <v>1155.280812727621</v>
      </c>
      <c r="R21">
        <f t="shared" si="8"/>
        <v>10.315007256496616</v>
      </c>
      <c r="S21"/>
      <c r="T21"/>
      <c r="Y21">
        <f t="shared" si="6"/>
        <v>45</v>
      </c>
    </row>
    <row r="22" spans="3:25" ht="19" thickTop="1" thickBot="1">
      <c r="C22" s="3">
        <f t="shared" si="0"/>
        <v>20</v>
      </c>
      <c r="D22" s="6">
        <v>40338</v>
      </c>
      <c r="E22" s="4">
        <v>2</v>
      </c>
      <c r="F22" s="5">
        <v>45</v>
      </c>
      <c r="G22" s="5" t="s">
        <v>25</v>
      </c>
      <c r="H22" s="17">
        <v>0.18055555555555555</v>
      </c>
      <c r="I22" s="17">
        <v>0.83333333333333337</v>
      </c>
      <c r="J22" s="18">
        <f t="shared" si="1"/>
        <v>15.666666666666668</v>
      </c>
      <c r="K22" s="5"/>
      <c r="L22">
        <v>60789</v>
      </c>
      <c r="M22">
        <f t="shared" si="2"/>
        <v>27.382432432432431</v>
      </c>
      <c r="N22">
        <f t="shared" si="3"/>
        <v>18254.954954954956</v>
      </c>
      <c r="O22">
        <f t="shared" si="4"/>
        <v>15.666666666666668</v>
      </c>
      <c r="P22">
        <f t="shared" si="5"/>
        <v>18024.324324324323</v>
      </c>
      <c r="Q22">
        <f t="shared" si="7"/>
        <v>1150.4887866589993</v>
      </c>
      <c r="R22">
        <f t="shared" si="8"/>
        <v>10.27222130945535</v>
      </c>
      <c r="S22"/>
      <c r="T22"/>
      <c r="Y22">
        <f t="shared" si="6"/>
        <v>45</v>
      </c>
    </row>
    <row r="23" spans="3:25" ht="19" thickTop="1" thickBot="1">
      <c r="C23" s="3">
        <f t="shared" si="0"/>
        <v>21</v>
      </c>
      <c r="D23" s="6">
        <v>40338</v>
      </c>
      <c r="E23" s="4">
        <v>2</v>
      </c>
      <c r="F23" s="5" t="s">
        <v>29</v>
      </c>
      <c r="G23" s="5" t="s">
        <v>26</v>
      </c>
      <c r="H23" s="17">
        <v>0.18055555555555555</v>
      </c>
      <c r="I23" s="17">
        <v>0.83333333333333337</v>
      </c>
      <c r="J23" s="18">
        <f t="shared" si="1"/>
        <v>15.666666666666668</v>
      </c>
      <c r="K23" s="5"/>
      <c r="L23">
        <v>606</v>
      </c>
      <c r="M23">
        <f t="shared" si="2"/>
        <v>0.27297297297297296</v>
      </c>
      <c r="N23">
        <f t="shared" si="3"/>
        <v>181.98198198198199</v>
      </c>
      <c r="O23">
        <f t="shared" si="4"/>
        <v>15.666666666666668</v>
      </c>
      <c r="S23"/>
      <c r="T23"/>
      <c r="Y23" t="str">
        <f t="shared" si="6"/>
        <v>45m blank</v>
      </c>
    </row>
    <row r="24" spans="3:25" ht="19" thickTop="1" thickBot="1">
      <c r="C24" s="3">
        <f t="shared" si="0"/>
        <v>22</v>
      </c>
      <c r="D24" s="6">
        <v>40338</v>
      </c>
      <c r="E24" s="4">
        <v>2</v>
      </c>
      <c r="F24" s="5">
        <v>45</v>
      </c>
      <c r="G24" s="5" t="s">
        <v>26</v>
      </c>
      <c r="H24" s="17">
        <v>0.18055555555555555</v>
      </c>
      <c r="I24" s="17">
        <v>0.83333333333333337</v>
      </c>
      <c r="J24" s="18">
        <f t="shared" si="1"/>
        <v>15.666666666666668</v>
      </c>
      <c r="K24" s="5"/>
      <c r="L24">
        <v>33616</v>
      </c>
      <c r="M24">
        <f t="shared" si="2"/>
        <v>15.142342342342342</v>
      </c>
      <c r="N24">
        <f t="shared" si="3"/>
        <v>10094.894894894895</v>
      </c>
      <c r="O24">
        <f t="shared" si="4"/>
        <v>15.666666666666668</v>
      </c>
      <c r="P24">
        <f t="shared" si="5"/>
        <v>9864.2642642642641</v>
      </c>
      <c r="Q24">
        <f t="shared" si="7"/>
        <v>629.63388920835723</v>
      </c>
      <c r="R24">
        <f t="shared" si="8"/>
        <v>5.6217311536460466</v>
      </c>
      <c r="S24">
        <f>AVERAGE(R24:R26)</f>
        <v>5.5407801418439711</v>
      </c>
      <c r="T24">
        <f>STDEV(R24:R26)</f>
        <v>7.2523177304733913E-2</v>
      </c>
      <c r="U24">
        <f>(T24/S24)*100</f>
        <v>1.3088983039958377</v>
      </c>
      <c r="V24">
        <f>S24*1.5*10^-12</f>
        <v>8.3111702127659561E-12</v>
      </c>
      <c r="W24">
        <f>S24*1.5</f>
        <v>8.3111702127659566</v>
      </c>
      <c r="Y24">
        <f t="shared" si="6"/>
        <v>45</v>
      </c>
    </row>
    <row r="25" spans="3:25" ht="19" thickTop="1" thickBot="1">
      <c r="C25" s="3">
        <f t="shared" si="0"/>
        <v>23</v>
      </c>
      <c r="D25" s="6">
        <v>40338</v>
      </c>
      <c r="E25" s="4">
        <v>2</v>
      </c>
      <c r="F25" s="5">
        <v>45</v>
      </c>
      <c r="G25" s="5" t="s">
        <v>26</v>
      </c>
      <c r="H25" s="17">
        <v>0.18055555555555555</v>
      </c>
      <c r="I25" s="17">
        <v>0.83333333333333337</v>
      </c>
      <c r="J25" s="18">
        <f t="shared" si="1"/>
        <v>15.666666666666668</v>
      </c>
      <c r="K25" s="5"/>
      <c r="L25">
        <v>33015</v>
      </c>
      <c r="M25">
        <f t="shared" si="2"/>
        <v>14.871621621621621</v>
      </c>
      <c r="N25">
        <f t="shared" si="3"/>
        <v>9914.4144144144138</v>
      </c>
      <c r="O25">
        <f t="shared" si="4"/>
        <v>15.666666666666668</v>
      </c>
      <c r="P25">
        <f t="shared" si="5"/>
        <v>9683.7837837837833</v>
      </c>
      <c r="Q25">
        <f t="shared" si="7"/>
        <v>618.11385853939032</v>
      </c>
      <c r="R25">
        <f t="shared" si="8"/>
        <v>5.5188737369588425</v>
      </c>
      <c r="S25"/>
      <c r="T25"/>
      <c r="Y25">
        <f t="shared" si="6"/>
        <v>45</v>
      </c>
    </row>
    <row r="26" spans="3:25" ht="19" thickTop="1" thickBot="1">
      <c r="C26" s="3">
        <f t="shared" si="0"/>
        <v>24</v>
      </c>
      <c r="D26" s="6">
        <v>40338</v>
      </c>
      <c r="E26" s="4">
        <v>2</v>
      </c>
      <c r="F26" s="5">
        <v>45</v>
      </c>
      <c r="G26" s="5" t="s">
        <v>26</v>
      </c>
      <c r="H26" s="17">
        <v>0.18055555555555555</v>
      </c>
      <c r="I26" s="17">
        <v>0.83333333333333337</v>
      </c>
      <c r="J26" s="18">
        <f t="shared" si="1"/>
        <v>15.666666666666668</v>
      </c>
      <c r="K26" s="5"/>
      <c r="L26">
        <v>32798</v>
      </c>
      <c r="M26">
        <f t="shared" si="2"/>
        <v>14.773873873873875</v>
      </c>
      <c r="N26">
        <f t="shared" si="3"/>
        <v>9849.2492492492493</v>
      </c>
      <c r="O26">
        <f t="shared" si="4"/>
        <v>15.666666666666668</v>
      </c>
      <c r="P26">
        <f t="shared" si="5"/>
        <v>9618.6186186186187</v>
      </c>
      <c r="Q26">
        <f t="shared" si="7"/>
        <v>613.95437991182666</v>
      </c>
      <c r="R26">
        <f t="shared" si="8"/>
        <v>5.481735534927024</v>
      </c>
      <c r="S26"/>
      <c r="T26"/>
      <c r="Y26">
        <f t="shared" si="6"/>
        <v>45</v>
      </c>
    </row>
    <row r="27" spans="3:25" ht="19" thickTop="1" thickBot="1">
      <c r="C27" s="3">
        <f>C26+1</f>
        <v>25</v>
      </c>
      <c r="D27" s="6">
        <v>40338</v>
      </c>
      <c r="E27" s="4">
        <v>2</v>
      </c>
      <c r="F27" s="5" t="s">
        <v>30</v>
      </c>
      <c r="G27" s="5" t="s">
        <v>25</v>
      </c>
      <c r="H27" s="17">
        <v>0.18055555555555555</v>
      </c>
      <c r="I27" s="17">
        <v>0.83333333333333337</v>
      </c>
      <c r="J27" s="18">
        <f t="shared" si="1"/>
        <v>15.666666666666668</v>
      </c>
      <c r="K27" s="5"/>
      <c r="L27">
        <v>454</v>
      </c>
      <c r="M27">
        <f t="shared" si="2"/>
        <v>0.2045045045045045</v>
      </c>
      <c r="N27">
        <f t="shared" si="3"/>
        <v>136.33633633633633</v>
      </c>
      <c r="O27">
        <f t="shared" si="4"/>
        <v>15.666666666666668</v>
      </c>
      <c r="S27"/>
      <c r="T27"/>
      <c r="Y27" t="str">
        <f t="shared" si="6"/>
        <v>75m blank</v>
      </c>
    </row>
    <row r="28" spans="3:25" ht="19" thickTop="1" thickBot="1">
      <c r="C28" s="3">
        <f t="shared" si="0"/>
        <v>26</v>
      </c>
      <c r="D28" s="6">
        <v>40338</v>
      </c>
      <c r="E28" s="4">
        <v>2</v>
      </c>
      <c r="F28" s="5">
        <v>75</v>
      </c>
      <c r="G28" s="5" t="s">
        <v>25</v>
      </c>
      <c r="H28" s="17">
        <v>0.18055555555555555</v>
      </c>
      <c r="I28" s="17">
        <v>0.83333333333333337</v>
      </c>
      <c r="J28" s="18">
        <f t="shared" si="1"/>
        <v>15.666666666666668</v>
      </c>
      <c r="K28" s="5"/>
      <c r="L28">
        <v>39953</v>
      </c>
      <c r="M28">
        <f t="shared" si="2"/>
        <v>17.996846846846847</v>
      </c>
      <c r="N28">
        <f t="shared" si="3"/>
        <v>11997.897897897898</v>
      </c>
      <c r="O28">
        <f t="shared" si="4"/>
        <v>15.666666666666668</v>
      </c>
      <c r="P28">
        <f t="shared" si="5"/>
        <v>11767.267267267267</v>
      </c>
      <c r="Q28">
        <f t="shared" si="7"/>
        <v>751.10216599578291</v>
      </c>
      <c r="R28">
        <f t="shared" si="8"/>
        <v>6.7062693392480615</v>
      </c>
      <c r="S28">
        <f>AVERAGE(R28:R30)</f>
        <v>6.7814585101819134</v>
      </c>
      <c r="T28">
        <f>STDEV(R28:R30)</f>
        <v>0.12669095446447337</v>
      </c>
      <c r="U28">
        <f>(T28/S28)*100</f>
        <v>1.8681962630052995</v>
      </c>
      <c r="V28">
        <f>S28*1.5*10^-12</f>
        <v>1.0172187765272871E-11</v>
      </c>
      <c r="W28">
        <f>S28*1.5</f>
        <v>10.17218776527287</v>
      </c>
      <c r="X28">
        <f>W28/W32</f>
        <v>1.5936427498927497</v>
      </c>
      <c r="Y28">
        <f t="shared" si="6"/>
        <v>75</v>
      </c>
    </row>
    <row r="29" spans="3:25" ht="19" thickTop="1" thickBot="1">
      <c r="C29" s="3">
        <f t="shared" si="0"/>
        <v>27</v>
      </c>
      <c r="D29" s="6">
        <v>40338</v>
      </c>
      <c r="E29" s="4">
        <v>2</v>
      </c>
      <c r="F29" s="5">
        <v>75</v>
      </c>
      <c r="G29" s="5" t="s">
        <v>25</v>
      </c>
      <c r="H29" s="17">
        <v>0.18055555555555555</v>
      </c>
      <c r="I29" s="17">
        <v>0.83333333333333337</v>
      </c>
      <c r="J29" s="18">
        <f t="shared" si="1"/>
        <v>15.666666666666668</v>
      </c>
      <c r="K29" s="5"/>
      <c r="L29">
        <v>39977</v>
      </c>
      <c r="M29">
        <f t="shared" si="2"/>
        <v>18.007657657657656</v>
      </c>
      <c r="N29">
        <f t="shared" si="3"/>
        <v>12005.105105105104</v>
      </c>
      <c r="O29">
        <f t="shared" si="4"/>
        <v>15.666666666666668</v>
      </c>
      <c r="P29">
        <f t="shared" si="5"/>
        <v>11774.474474474473</v>
      </c>
      <c r="Q29">
        <f t="shared" si="7"/>
        <v>751.56220049837054</v>
      </c>
      <c r="R29">
        <f t="shared" si="8"/>
        <v>6.7103767901640223</v>
      </c>
      <c r="S29"/>
      <c r="T29"/>
      <c r="Y29">
        <f t="shared" si="6"/>
        <v>75</v>
      </c>
    </row>
    <row r="30" spans="3:25" ht="19" thickTop="1" thickBot="1">
      <c r="C30" s="3">
        <f t="shared" si="0"/>
        <v>28</v>
      </c>
      <c r="D30" s="6">
        <v>40338</v>
      </c>
      <c r="E30" s="4">
        <v>2</v>
      </c>
      <c r="F30" s="5">
        <v>75</v>
      </c>
      <c r="G30" s="5" t="s">
        <v>25</v>
      </c>
      <c r="H30" s="17">
        <v>0.18055555555555555</v>
      </c>
      <c r="I30" s="17">
        <v>0.83333333333333337</v>
      </c>
      <c r="J30" s="18">
        <f t="shared" si="1"/>
        <v>15.666666666666668</v>
      </c>
      <c r="K30" s="5"/>
      <c r="L30">
        <v>41247</v>
      </c>
      <c r="M30">
        <f t="shared" si="2"/>
        <v>18.579729729729731</v>
      </c>
      <c r="N30">
        <f t="shared" si="3"/>
        <v>12386.486486486489</v>
      </c>
      <c r="O30">
        <f t="shared" si="4"/>
        <v>15.666666666666668</v>
      </c>
      <c r="P30">
        <f t="shared" si="5"/>
        <v>12155.855855855858</v>
      </c>
      <c r="Q30">
        <f t="shared" si="7"/>
        <v>775.90569292696955</v>
      </c>
      <c r="R30">
        <f t="shared" si="8"/>
        <v>6.9277294011336563</v>
      </c>
      <c r="S30"/>
      <c r="T30"/>
      <c r="Y30">
        <f t="shared" si="6"/>
        <v>75</v>
      </c>
    </row>
    <row r="31" spans="3:25" ht="19" thickTop="1" thickBot="1">
      <c r="C31" s="3">
        <f t="shared" si="0"/>
        <v>29</v>
      </c>
      <c r="D31" s="6">
        <v>40338</v>
      </c>
      <c r="E31" s="4">
        <v>2</v>
      </c>
      <c r="F31" s="5" t="s">
        <v>30</v>
      </c>
      <c r="G31" s="5" t="s">
        <v>26</v>
      </c>
      <c r="H31" s="17">
        <v>0.18055555555555555</v>
      </c>
      <c r="I31" s="17">
        <v>0.83333333333333337</v>
      </c>
      <c r="J31" s="18">
        <f t="shared" si="1"/>
        <v>15.666666666666668</v>
      </c>
      <c r="K31" s="5"/>
      <c r="L31">
        <v>596</v>
      </c>
      <c r="M31">
        <f t="shared" si="2"/>
        <v>0.26846846846846845</v>
      </c>
      <c r="N31">
        <f t="shared" si="3"/>
        <v>178.97897897897897</v>
      </c>
      <c r="O31">
        <f t="shared" si="4"/>
        <v>15.666666666666668</v>
      </c>
      <c r="S31"/>
      <c r="T31"/>
      <c r="Y31" t="str">
        <f t="shared" si="6"/>
        <v>75m blank</v>
      </c>
    </row>
    <row r="32" spans="3:25" ht="19" thickTop="1" thickBot="1">
      <c r="C32" s="3">
        <f t="shared" si="0"/>
        <v>30</v>
      </c>
      <c r="D32" s="6">
        <v>40338</v>
      </c>
      <c r="E32" s="4">
        <v>2</v>
      </c>
      <c r="F32" s="5">
        <v>75</v>
      </c>
      <c r="G32" s="5" t="s">
        <v>26</v>
      </c>
      <c r="H32" s="17">
        <v>0.18055555555555555</v>
      </c>
      <c r="I32" s="17">
        <v>0.83333333333333337</v>
      </c>
      <c r="J32" s="18">
        <f t="shared" si="1"/>
        <v>15.666666666666668</v>
      </c>
      <c r="K32" s="5"/>
      <c r="L32">
        <v>26228</v>
      </c>
      <c r="M32">
        <f t="shared" si="2"/>
        <v>11.814414414414415</v>
      </c>
      <c r="N32">
        <f t="shared" si="3"/>
        <v>7876.2762762762768</v>
      </c>
      <c r="O32">
        <f t="shared" si="4"/>
        <v>15.666666666666668</v>
      </c>
      <c r="P32">
        <f t="shared" si="5"/>
        <v>7645.6456456456463</v>
      </c>
      <c r="Q32">
        <f t="shared" si="7"/>
        <v>488.01993482844546</v>
      </c>
      <c r="R32">
        <f t="shared" si="8"/>
        <v>4.3573208466825486</v>
      </c>
      <c r="S32">
        <f>AVERAGE(R32:R34)</f>
        <v>4.2553191489361701</v>
      </c>
      <c r="T32">
        <f>STDEV(R32:R34)</f>
        <v>9.8452760536057893E-2</v>
      </c>
      <c r="U32">
        <f>(T32/S32)*100</f>
        <v>2.3136398725973608</v>
      </c>
      <c r="V32">
        <f>S32*1.5*10^-12</f>
        <v>6.3829787234042551E-12</v>
      </c>
      <c r="W32">
        <f>S32*1.5</f>
        <v>6.3829787234042552</v>
      </c>
      <c r="Y32">
        <f t="shared" si="6"/>
        <v>75</v>
      </c>
    </row>
    <row r="33" spans="3:25" ht="19" thickTop="1" thickBot="1">
      <c r="C33" s="3">
        <f t="shared" si="0"/>
        <v>31</v>
      </c>
      <c r="D33" s="6">
        <v>40338</v>
      </c>
      <c r="E33" s="4">
        <v>2</v>
      </c>
      <c r="F33" s="5">
        <v>75</v>
      </c>
      <c r="G33" s="5" t="s">
        <v>26</v>
      </c>
      <c r="H33" s="17">
        <v>0.18055555555555555</v>
      </c>
      <c r="I33" s="17">
        <v>0.83333333333333337</v>
      </c>
      <c r="J33" s="18">
        <f t="shared" si="1"/>
        <v>15.666666666666668</v>
      </c>
      <c r="K33" s="5"/>
      <c r="L33">
        <v>25588</v>
      </c>
      <c r="M33">
        <f t="shared" si="2"/>
        <v>11.526126126126126</v>
      </c>
      <c r="N33">
        <f t="shared" si="3"/>
        <v>7684.0840840840838</v>
      </c>
      <c r="O33">
        <f t="shared" si="4"/>
        <v>15.666666666666668</v>
      </c>
      <c r="P33">
        <f t="shared" si="5"/>
        <v>7453.4534534534532</v>
      </c>
      <c r="Q33">
        <f t="shared" si="7"/>
        <v>475.75234809277356</v>
      </c>
      <c r="R33">
        <f t="shared" si="8"/>
        <v>4.2477888222569069</v>
      </c>
      <c r="S33"/>
      <c r="T33"/>
      <c r="Y33">
        <f t="shared" si="6"/>
        <v>75</v>
      </c>
    </row>
    <row r="34" spans="3:25" ht="19" thickTop="1" thickBot="1">
      <c r="C34" s="3">
        <f t="shared" si="0"/>
        <v>32</v>
      </c>
      <c r="D34" s="6">
        <v>40338</v>
      </c>
      <c r="E34" s="4">
        <v>2</v>
      </c>
      <c r="F34" s="5">
        <v>75</v>
      </c>
      <c r="G34" s="5" t="s">
        <v>26</v>
      </c>
      <c r="H34" s="17">
        <v>0.18055555555555555</v>
      </c>
      <c r="I34" s="17">
        <v>0.83333333333333337</v>
      </c>
      <c r="J34" s="18">
        <f t="shared" si="1"/>
        <v>15.666666666666668</v>
      </c>
      <c r="K34" s="5"/>
      <c r="L34">
        <v>25080</v>
      </c>
      <c r="M34">
        <f t="shared" si="2"/>
        <v>11.297297297297296</v>
      </c>
      <c r="N34">
        <f t="shared" si="3"/>
        <v>7531.5315315315311</v>
      </c>
      <c r="O34">
        <f t="shared" si="4"/>
        <v>15.666666666666668</v>
      </c>
      <c r="P34">
        <f t="shared" si="5"/>
        <v>7300.9009009009005</v>
      </c>
      <c r="Q34">
        <f t="shared" si="7"/>
        <v>466.01495112133404</v>
      </c>
      <c r="R34">
        <f t="shared" si="8"/>
        <v>4.160847777869054</v>
      </c>
      <c r="S34"/>
      <c r="T34"/>
      <c r="Y34">
        <f t="shared" si="6"/>
        <v>75</v>
      </c>
    </row>
    <row r="35" spans="3:25" ht="19" thickTop="1" thickBot="1">
      <c r="C35" s="3">
        <f t="shared" si="0"/>
        <v>33</v>
      </c>
      <c r="D35" s="6">
        <v>40338</v>
      </c>
      <c r="E35" s="4">
        <v>2</v>
      </c>
      <c r="F35" s="5" t="s">
        <v>31</v>
      </c>
      <c r="G35" s="5" t="s">
        <v>25</v>
      </c>
      <c r="H35" s="17">
        <v>0.18055555555555555</v>
      </c>
      <c r="I35" s="17">
        <v>0.83333333333333337</v>
      </c>
      <c r="J35" s="18">
        <f t="shared" si="1"/>
        <v>15.666666666666668</v>
      </c>
      <c r="K35" s="5"/>
      <c r="L35">
        <v>520</v>
      </c>
      <c r="M35">
        <f t="shared" si="2"/>
        <v>0.23423423423423423</v>
      </c>
      <c r="N35">
        <f t="shared" si="3"/>
        <v>156.15615615615616</v>
      </c>
      <c r="O35">
        <f t="shared" si="4"/>
        <v>15.666666666666668</v>
      </c>
      <c r="S35"/>
      <c r="T35"/>
      <c r="Y35" t="str">
        <f t="shared" si="6"/>
        <v>100m blank</v>
      </c>
    </row>
    <row r="36" spans="3:25" ht="19" thickTop="1" thickBot="1">
      <c r="C36" s="3">
        <f t="shared" si="0"/>
        <v>34</v>
      </c>
      <c r="D36" s="6">
        <v>40338</v>
      </c>
      <c r="E36" s="4">
        <v>2</v>
      </c>
      <c r="F36" s="5">
        <v>100</v>
      </c>
      <c r="G36" s="5" t="s">
        <v>25</v>
      </c>
      <c r="H36" s="17">
        <v>0.18055555555555555</v>
      </c>
      <c r="I36" s="17">
        <v>0.83333333333333337</v>
      </c>
      <c r="J36" s="18">
        <f t="shared" si="1"/>
        <v>15.666666666666668</v>
      </c>
      <c r="K36" s="5"/>
      <c r="L36">
        <v>39256</v>
      </c>
      <c r="M36">
        <f t="shared" si="2"/>
        <v>17.682882882882883</v>
      </c>
      <c r="N36">
        <f t="shared" si="3"/>
        <v>11788.588588588589</v>
      </c>
      <c r="O36">
        <f t="shared" si="4"/>
        <v>15.666666666666668</v>
      </c>
      <c r="P36">
        <f t="shared" si="5"/>
        <v>11557.957957957959</v>
      </c>
      <c r="Q36">
        <f t="shared" si="7"/>
        <v>737.74199731646536</v>
      </c>
      <c r="R36">
        <f t="shared" si="8"/>
        <v>6.5869821188970121</v>
      </c>
      <c r="S36">
        <f>AVERAGE(R36:R38)</f>
        <v>6.4574262712560575</v>
      </c>
      <c r="T36">
        <f>STDEV(R36:R38)</f>
        <v>0.12921492014055086</v>
      </c>
      <c r="U36">
        <f>(T36/S36)*100</f>
        <v>2.0010281916144401</v>
      </c>
      <c r="V36">
        <f>S36*1.5*10^-12</f>
        <v>9.6861394068840865E-12</v>
      </c>
      <c r="W36">
        <f>S36*1.5</f>
        <v>9.6861394068840863</v>
      </c>
      <c r="X36">
        <f>W36/W40</f>
        <v>1.8984469341204879</v>
      </c>
      <c r="Y36">
        <f t="shared" si="6"/>
        <v>100</v>
      </c>
    </row>
    <row r="37" spans="3:25" ht="19" thickTop="1" thickBot="1">
      <c r="C37" s="3">
        <f t="shared" si="0"/>
        <v>35</v>
      </c>
      <c r="D37" s="6">
        <v>40338</v>
      </c>
      <c r="E37" s="4">
        <v>2</v>
      </c>
      <c r="F37" s="5">
        <v>100</v>
      </c>
      <c r="G37" s="5" t="s">
        <v>25</v>
      </c>
      <c r="H37" s="17">
        <v>0.18055555555555555</v>
      </c>
      <c r="I37" s="17">
        <v>0.83333333333333337</v>
      </c>
      <c r="J37" s="18">
        <f t="shared" si="1"/>
        <v>15.666666666666668</v>
      </c>
      <c r="K37" s="5"/>
      <c r="L37">
        <v>38495</v>
      </c>
      <c r="M37">
        <f t="shared" si="2"/>
        <v>17.34009009009009</v>
      </c>
      <c r="N37">
        <f t="shared" si="3"/>
        <v>11560.060060060059</v>
      </c>
      <c r="O37">
        <f t="shared" si="4"/>
        <v>15.666666666666668</v>
      </c>
      <c r="P37">
        <f t="shared" si="5"/>
        <v>11329.429429429429</v>
      </c>
      <c r="Q37">
        <f t="shared" si="7"/>
        <v>723.15506996358044</v>
      </c>
      <c r="R37">
        <f t="shared" si="8"/>
        <v>6.4567416961033972</v>
      </c>
      <c r="S37"/>
      <c r="T37"/>
      <c r="Y37">
        <f t="shared" si="6"/>
        <v>100</v>
      </c>
    </row>
    <row r="38" spans="3:25" ht="19" thickTop="1" thickBot="1">
      <c r="C38" s="3">
        <f t="shared" si="0"/>
        <v>36</v>
      </c>
      <c r="D38" s="6">
        <v>40338</v>
      </c>
      <c r="E38" s="4">
        <v>2</v>
      </c>
      <c r="F38" s="5">
        <v>100</v>
      </c>
      <c r="G38" s="5" t="s">
        <v>25</v>
      </c>
      <c r="H38" s="17">
        <v>0.18055555555555555</v>
      </c>
      <c r="I38" s="17">
        <v>0.83333333333333337</v>
      </c>
      <c r="J38" s="18">
        <f t="shared" si="1"/>
        <v>15.666666666666668</v>
      </c>
      <c r="K38" s="5"/>
      <c r="L38">
        <v>37746</v>
      </c>
      <c r="M38">
        <f t="shared" si="2"/>
        <v>17.002702702702702</v>
      </c>
      <c r="N38">
        <f t="shared" si="3"/>
        <v>11335.135135135135</v>
      </c>
      <c r="O38">
        <f t="shared" si="4"/>
        <v>15.666666666666668</v>
      </c>
      <c r="P38">
        <f t="shared" si="5"/>
        <v>11104.504504504504</v>
      </c>
      <c r="Q38">
        <f t="shared" si="7"/>
        <v>708.79815986198957</v>
      </c>
      <c r="R38">
        <f t="shared" si="8"/>
        <v>6.3285549987677641</v>
      </c>
      <c r="S38"/>
      <c r="T38"/>
      <c r="Y38">
        <f t="shared" si="6"/>
        <v>100</v>
      </c>
    </row>
    <row r="39" spans="3:25" ht="19" thickTop="1" thickBot="1">
      <c r="C39" s="3">
        <f t="shared" si="0"/>
        <v>37</v>
      </c>
      <c r="D39" s="6">
        <v>40338</v>
      </c>
      <c r="E39" s="4">
        <v>2</v>
      </c>
      <c r="F39" s="5" t="s">
        <v>31</v>
      </c>
      <c r="G39" s="5" t="s">
        <v>26</v>
      </c>
      <c r="H39" s="17">
        <v>0.18055555555555555</v>
      </c>
      <c r="I39" s="17">
        <v>0.83333333333333337</v>
      </c>
      <c r="J39" s="18">
        <f t="shared" si="1"/>
        <v>15.666666666666668</v>
      </c>
      <c r="K39" s="5"/>
      <c r="M39">
        <f t="shared" si="2"/>
        <v>0</v>
      </c>
      <c r="N39">
        <f t="shared" si="3"/>
        <v>0</v>
      </c>
      <c r="O39">
        <f t="shared" si="4"/>
        <v>15.666666666666668</v>
      </c>
      <c r="S39"/>
      <c r="T39"/>
      <c r="Y39" t="str">
        <f t="shared" si="6"/>
        <v>100m blank</v>
      </c>
    </row>
    <row r="40" spans="3:25" ht="19" thickTop="1" thickBot="1">
      <c r="C40" s="3">
        <f t="shared" si="0"/>
        <v>38</v>
      </c>
      <c r="D40" s="6">
        <v>40338</v>
      </c>
      <c r="E40" s="4">
        <v>2</v>
      </c>
      <c r="F40" s="5">
        <v>100</v>
      </c>
      <c r="G40" s="5" t="s">
        <v>26</v>
      </c>
      <c r="H40" s="17">
        <v>0.18055555555555555</v>
      </c>
      <c r="I40" s="17">
        <v>0.83333333333333337</v>
      </c>
      <c r="J40" s="18">
        <f t="shared" si="1"/>
        <v>15.666666666666668</v>
      </c>
      <c r="K40" s="5"/>
      <c r="L40">
        <v>19844</v>
      </c>
      <c r="M40">
        <f t="shared" si="2"/>
        <v>8.9387387387387385</v>
      </c>
      <c r="N40">
        <f t="shared" si="3"/>
        <v>5959.1591591591596</v>
      </c>
      <c r="O40">
        <f t="shared" si="4"/>
        <v>15.666666666666668</v>
      </c>
      <c r="P40">
        <f t="shared" si="5"/>
        <v>5728.528528528529</v>
      </c>
      <c r="Q40">
        <f t="shared" si="7"/>
        <v>365.65075714011886</v>
      </c>
      <c r="R40">
        <f t="shared" si="8"/>
        <v>3.2647389030367755</v>
      </c>
      <c r="S40">
        <f>AVERAGE(R40:R42)</f>
        <v>3.4014257418512739</v>
      </c>
      <c r="T40">
        <f>STDEV(R40:R42)</f>
        <v>0.12688789433073169</v>
      </c>
      <c r="U40">
        <f>(T40/S40)*100</f>
        <v>3.7304325880026759</v>
      </c>
      <c r="V40">
        <f>S40*1.5*10^-12</f>
        <v>5.1021386127769111E-12</v>
      </c>
      <c r="W40">
        <f>S40*1.5</f>
        <v>5.1021386127769111</v>
      </c>
      <c r="Y40">
        <f t="shared" si="6"/>
        <v>100</v>
      </c>
    </row>
    <row r="41" spans="3:25" ht="19" thickTop="1" thickBot="1">
      <c r="C41" s="3">
        <f t="shared" si="0"/>
        <v>39</v>
      </c>
      <c r="D41" s="6">
        <v>40338</v>
      </c>
      <c r="E41" s="4">
        <v>2</v>
      </c>
      <c r="F41" s="5">
        <v>100</v>
      </c>
      <c r="G41" s="5" t="s">
        <v>26</v>
      </c>
      <c r="H41" s="17">
        <v>0.18055555555555555</v>
      </c>
      <c r="I41" s="17">
        <v>0.83333333333333337</v>
      </c>
      <c r="J41" s="18">
        <f t="shared" si="1"/>
        <v>15.666666666666668</v>
      </c>
      <c r="K41" s="5"/>
      <c r="L41">
        <v>21309</v>
      </c>
      <c r="M41">
        <f t="shared" si="2"/>
        <v>9.5986486486486484</v>
      </c>
      <c r="N41">
        <f t="shared" si="3"/>
        <v>6399.0990990990995</v>
      </c>
      <c r="O41">
        <f t="shared" si="4"/>
        <v>15.666666666666668</v>
      </c>
      <c r="P41">
        <f t="shared" si="5"/>
        <v>6168.4684684684689</v>
      </c>
      <c r="Q41">
        <f t="shared" si="7"/>
        <v>393.73202990224269</v>
      </c>
      <c r="R41">
        <f t="shared" si="8"/>
        <v>3.5154645526985955</v>
      </c>
      <c r="S41"/>
      <c r="T41"/>
      <c r="Y41">
        <f t="shared" si="6"/>
        <v>100</v>
      </c>
    </row>
    <row r="42" spans="3:25" ht="19" thickTop="1" thickBot="1">
      <c r="C42" s="3">
        <f t="shared" si="0"/>
        <v>40</v>
      </c>
      <c r="D42" s="6">
        <v>40338</v>
      </c>
      <c r="E42" s="4">
        <v>2</v>
      </c>
      <c r="F42" s="5">
        <v>100</v>
      </c>
      <c r="G42" s="5" t="s">
        <v>26</v>
      </c>
      <c r="H42" s="17">
        <v>0.18055555555555555</v>
      </c>
      <c r="I42" s="17">
        <v>0.83333333333333337</v>
      </c>
      <c r="J42" s="18">
        <f t="shared" si="1"/>
        <v>15.666666666666668</v>
      </c>
      <c r="K42" s="5"/>
      <c r="L42">
        <v>20775</v>
      </c>
      <c r="M42">
        <f t="shared" si="2"/>
        <v>9.3581081081081088</v>
      </c>
      <c r="N42">
        <f t="shared" si="3"/>
        <v>6238.7387387387389</v>
      </c>
      <c r="O42">
        <f t="shared" si="4"/>
        <v>15.666666666666668</v>
      </c>
      <c r="P42">
        <f t="shared" si="5"/>
        <v>6008.1081081081084</v>
      </c>
      <c r="Q42">
        <f t="shared" si="7"/>
        <v>383.49626221966645</v>
      </c>
      <c r="R42">
        <f t="shared" si="8"/>
        <v>3.4240737698184502</v>
      </c>
      <c r="S42"/>
      <c r="T42"/>
      <c r="Y42">
        <f t="shared" si="6"/>
        <v>100</v>
      </c>
    </row>
    <row r="43" spans="3:25" ht="19" thickTop="1" thickBot="1">
      <c r="C43" s="3">
        <f>C42+1</f>
        <v>41</v>
      </c>
      <c r="D43" s="6">
        <v>40338</v>
      </c>
      <c r="E43" s="4">
        <v>2</v>
      </c>
      <c r="F43" s="5" t="s">
        <v>32</v>
      </c>
      <c r="G43" s="5" t="s">
        <v>25</v>
      </c>
      <c r="H43" s="17">
        <v>0.18055555555555555</v>
      </c>
      <c r="I43" s="17">
        <v>0.83333333333333337</v>
      </c>
      <c r="J43" s="18">
        <f t="shared" si="1"/>
        <v>15.666666666666668</v>
      </c>
      <c r="K43" s="5"/>
      <c r="L43">
        <v>778</v>
      </c>
      <c r="M43">
        <f t="shared" si="2"/>
        <v>0.35045045045045042</v>
      </c>
      <c r="N43">
        <f t="shared" si="3"/>
        <v>233.63363363363362</v>
      </c>
      <c r="O43">
        <f t="shared" si="4"/>
        <v>15.666666666666668</v>
      </c>
      <c r="S43"/>
      <c r="T43"/>
      <c r="Y43" t="str">
        <f t="shared" si="6"/>
        <v>125m blank</v>
      </c>
    </row>
    <row r="44" spans="3:25" ht="19" thickTop="1" thickBot="1">
      <c r="C44" s="3">
        <f t="shared" si="0"/>
        <v>42</v>
      </c>
      <c r="D44" s="6">
        <v>40338</v>
      </c>
      <c r="E44" s="4">
        <v>2</v>
      </c>
      <c r="F44" s="5">
        <v>125</v>
      </c>
      <c r="G44" s="5" t="s">
        <v>25</v>
      </c>
      <c r="H44" s="17">
        <v>0.18055555555555555</v>
      </c>
      <c r="I44" s="17">
        <v>0.83333333333333337</v>
      </c>
      <c r="J44" s="18">
        <f t="shared" si="1"/>
        <v>15.666666666666668</v>
      </c>
      <c r="K44" s="5"/>
      <c r="L44">
        <v>41508</v>
      </c>
      <c r="M44">
        <f t="shared" si="2"/>
        <v>18.697297297297297</v>
      </c>
      <c r="N44">
        <f t="shared" si="3"/>
        <v>12464.864864864865</v>
      </c>
      <c r="O44">
        <f t="shared" si="4"/>
        <v>15.666666666666668</v>
      </c>
      <c r="P44">
        <f t="shared" si="5"/>
        <v>12234.234234234234</v>
      </c>
      <c r="Q44">
        <f t="shared" si="7"/>
        <v>780.90856814261065</v>
      </c>
      <c r="R44">
        <f t="shared" si="8"/>
        <v>6.9723979298447381</v>
      </c>
      <c r="S44">
        <f>AVERAGE(R44:R46)</f>
        <v>6.8532818532818522</v>
      </c>
      <c r="T44">
        <f>STDEV(R44:R46)</f>
        <v>0.15809388325697815</v>
      </c>
      <c r="U44">
        <f>(T44/S44)*100</f>
        <v>2.3068346909046396</v>
      </c>
      <c r="V44">
        <f>S44*1.5*10^-12</f>
        <v>1.0279922779922778E-11</v>
      </c>
      <c r="W44">
        <f>S44*1.5</f>
        <v>10.279922779922778</v>
      </c>
      <c r="X44">
        <f>W44/W48</f>
        <v>1.6561935617288206</v>
      </c>
      <c r="Y44">
        <f t="shared" si="6"/>
        <v>125</v>
      </c>
    </row>
    <row r="45" spans="3:25" ht="19" thickTop="1" thickBot="1">
      <c r="C45" s="3">
        <f t="shared" si="0"/>
        <v>43</v>
      </c>
      <c r="D45" s="6">
        <v>40338</v>
      </c>
      <c r="E45" s="4">
        <v>2</v>
      </c>
      <c r="F45" s="5">
        <v>125</v>
      </c>
      <c r="G45" s="5" t="s">
        <v>25</v>
      </c>
      <c r="H45" s="17">
        <v>0.18055555555555555</v>
      </c>
      <c r="I45" s="17">
        <v>0.83333333333333337</v>
      </c>
      <c r="J45" s="18">
        <f t="shared" si="1"/>
        <v>15.666666666666668</v>
      </c>
      <c r="K45" s="5"/>
      <c r="L45">
        <v>39764</v>
      </c>
      <c r="M45">
        <f t="shared" si="2"/>
        <v>17.91171171171171</v>
      </c>
      <c r="N45">
        <f t="shared" si="3"/>
        <v>11941.141141141139</v>
      </c>
      <c r="O45">
        <f t="shared" si="4"/>
        <v>15.666666666666668</v>
      </c>
      <c r="P45">
        <f t="shared" si="5"/>
        <v>11710.510510510509</v>
      </c>
      <c r="Q45">
        <f t="shared" si="7"/>
        <v>747.47939428790471</v>
      </c>
      <c r="R45">
        <f t="shared" si="8"/>
        <v>6.6739231632848632</v>
      </c>
      <c r="S45"/>
      <c r="T45"/>
      <c r="Y45">
        <f t="shared" si="6"/>
        <v>125</v>
      </c>
    </row>
    <row r="46" spans="3:25" ht="19" thickTop="1" thickBot="1">
      <c r="C46" s="3">
        <f t="shared" si="0"/>
        <v>44</v>
      </c>
      <c r="D46" s="6">
        <v>40338</v>
      </c>
      <c r="E46" s="4">
        <v>2</v>
      </c>
      <c r="F46" s="5">
        <v>125</v>
      </c>
      <c r="G46" s="5" t="s">
        <v>25</v>
      </c>
      <c r="H46" s="17">
        <v>0.18055555555555555</v>
      </c>
      <c r="I46" s="17">
        <v>0.83333333333333337</v>
      </c>
      <c r="J46" s="18">
        <f t="shared" si="1"/>
        <v>15.666666666666668</v>
      </c>
      <c r="K46" s="5"/>
      <c r="L46">
        <v>41164</v>
      </c>
      <c r="M46">
        <f t="shared" si="2"/>
        <v>18.542342342342341</v>
      </c>
      <c r="N46">
        <f t="shared" si="3"/>
        <v>12361.561561561561</v>
      </c>
      <c r="O46">
        <f t="shared" si="4"/>
        <v>15.666666666666668</v>
      </c>
      <c r="P46">
        <f t="shared" si="5"/>
        <v>12130.93093093093</v>
      </c>
      <c r="Q46">
        <f t="shared" si="7"/>
        <v>774.31474027218701</v>
      </c>
      <c r="R46">
        <f t="shared" si="8"/>
        <v>6.9135244667159554</v>
      </c>
      <c r="S46"/>
      <c r="T46"/>
      <c r="Y46">
        <f t="shared" si="6"/>
        <v>125</v>
      </c>
    </row>
    <row r="47" spans="3:25" ht="19" thickTop="1" thickBot="1">
      <c r="C47" s="3">
        <f t="shared" si="0"/>
        <v>45</v>
      </c>
      <c r="D47" s="6">
        <v>40338</v>
      </c>
      <c r="E47" s="4">
        <v>2</v>
      </c>
      <c r="F47" s="5" t="s">
        <v>32</v>
      </c>
      <c r="G47" s="5" t="s">
        <v>26</v>
      </c>
      <c r="H47" s="17">
        <v>0.18055555555555555</v>
      </c>
      <c r="I47" s="17">
        <v>0.83333333333333337</v>
      </c>
      <c r="J47" s="18">
        <f t="shared" si="1"/>
        <v>15.666666666666668</v>
      </c>
      <c r="K47" s="5"/>
      <c r="L47">
        <v>778</v>
      </c>
      <c r="M47">
        <f t="shared" si="2"/>
        <v>0.35045045045045042</v>
      </c>
      <c r="N47">
        <f t="shared" si="3"/>
        <v>233.63363363363362</v>
      </c>
      <c r="O47">
        <f t="shared" si="4"/>
        <v>15.666666666666668</v>
      </c>
      <c r="S47"/>
      <c r="T47"/>
      <c r="Y47" t="str">
        <f t="shared" si="6"/>
        <v>125m blank</v>
      </c>
    </row>
    <row r="48" spans="3:25" ht="19" thickTop="1" thickBot="1">
      <c r="C48" s="3">
        <f t="shared" si="0"/>
        <v>46</v>
      </c>
      <c r="D48" s="6">
        <v>40338</v>
      </c>
      <c r="E48" s="4">
        <v>2</v>
      </c>
      <c r="F48" s="5">
        <v>125</v>
      </c>
      <c r="G48" s="5" t="s">
        <v>26</v>
      </c>
      <c r="H48" s="17">
        <v>0.18055555555555555</v>
      </c>
      <c r="I48" s="17">
        <v>0.83333333333333337</v>
      </c>
      <c r="J48" s="18">
        <f t="shared" si="1"/>
        <v>15.666666666666668</v>
      </c>
      <c r="K48" s="5"/>
      <c r="L48">
        <v>25347</v>
      </c>
      <c r="M48">
        <f t="shared" si="2"/>
        <v>11.417567567567568</v>
      </c>
      <c r="N48">
        <f t="shared" si="3"/>
        <v>7611.7117117117123</v>
      </c>
      <c r="O48">
        <f t="shared" si="4"/>
        <v>15.666666666666668</v>
      </c>
      <c r="P48">
        <f t="shared" si="5"/>
        <v>7381.0810810810817</v>
      </c>
      <c r="Q48">
        <f t="shared" si="7"/>
        <v>471.13283496262221</v>
      </c>
      <c r="R48">
        <f t="shared" si="8"/>
        <v>4.2065431693091266</v>
      </c>
      <c r="S48">
        <f>AVERAGE(R48:R50)</f>
        <v>4.1379715581843231</v>
      </c>
      <c r="T48">
        <f>STDEV(R48:R50)</f>
        <v>8.3501566962280338E-2</v>
      </c>
      <c r="U48">
        <f>(T48/S48)*100</f>
        <v>2.0179347728267012</v>
      </c>
      <c r="V48">
        <f>S48*1.5*10^-12</f>
        <v>6.2069573372764848E-12</v>
      </c>
      <c r="W48">
        <f>S48*1.5</f>
        <v>6.206957337276485</v>
      </c>
      <c r="Y48">
        <f t="shared" si="6"/>
        <v>125</v>
      </c>
    </row>
    <row r="49" spans="3:25" ht="19" thickTop="1" thickBot="1">
      <c r="C49" s="3">
        <f t="shared" si="0"/>
        <v>47</v>
      </c>
      <c r="D49" s="6">
        <v>40338</v>
      </c>
      <c r="E49" s="4">
        <v>2</v>
      </c>
      <c r="F49" s="5">
        <v>125</v>
      </c>
      <c r="G49" s="5" t="s">
        <v>26</v>
      </c>
      <c r="H49" s="17">
        <v>0.18055555555555555</v>
      </c>
      <c r="I49" s="17">
        <v>0.83333333333333337</v>
      </c>
      <c r="J49" s="18">
        <f t="shared" si="1"/>
        <v>15.666666666666668</v>
      </c>
      <c r="K49" s="5"/>
      <c r="L49">
        <v>24403</v>
      </c>
      <c r="M49">
        <f t="shared" si="2"/>
        <v>10.992342342342342</v>
      </c>
      <c r="N49">
        <f t="shared" si="3"/>
        <v>7328.2282282282276</v>
      </c>
      <c r="O49">
        <f t="shared" si="4"/>
        <v>15.666666666666668</v>
      </c>
      <c r="P49">
        <f t="shared" si="5"/>
        <v>7097.5975975975971</v>
      </c>
      <c r="Q49">
        <f t="shared" si="7"/>
        <v>453.03814452750618</v>
      </c>
      <c r="R49">
        <f t="shared" si="8"/>
        <v>4.0449834332813053</v>
      </c>
      <c r="S49"/>
      <c r="T49"/>
      <c r="Y49">
        <f t="shared" si="6"/>
        <v>125</v>
      </c>
    </row>
    <row r="50" spans="3:25" ht="19" thickTop="1" thickBot="1">
      <c r="C50" s="3">
        <f t="shared" si="0"/>
        <v>48</v>
      </c>
      <c r="D50" s="6">
        <v>40338</v>
      </c>
      <c r="E50" s="4">
        <v>2</v>
      </c>
      <c r="F50" s="5">
        <v>125</v>
      </c>
      <c r="G50" s="5" t="s">
        <v>26</v>
      </c>
      <c r="H50" s="17">
        <v>0.18055555555555555</v>
      </c>
      <c r="I50" s="17">
        <v>0.83333333333333337</v>
      </c>
      <c r="J50" s="18">
        <f t="shared" si="1"/>
        <v>15.666666666666668</v>
      </c>
      <c r="K50" s="5"/>
      <c r="L50">
        <v>25089</v>
      </c>
      <c r="M50">
        <f t="shared" si="2"/>
        <v>11.301351351351352</v>
      </c>
      <c r="N50">
        <f t="shared" si="3"/>
        <v>7534.2342342342345</v>
      </c>
      <c r="O50">
        <f t="shared" si="4"/>
        <v>15.666666666666668</v>
      </c>
      <c r="P50">
        <f t="shared" si="5"/>
        <v>7303.6036036036039</v>
      </c>
      <c r="Q50">
        <f t="shared" si="7"/>
        <v>466.18746405980448</v>
      </c>
      <c r="R50">
        <f t="shared" si="8"/>
        <v>4.1623880719625399</v>
      </c>
      <c r="S50"/>
      <c r="T50"/>
      <c r="Y50">
        <f t="shared" si="6"/>
        <v>125</v>
      </c>
    </row>
    <row r="51" spans="3:25" ht="14" thickTop="1">
      <c r="S51"/>
      <c r="T51"/>
    </row>
    <row r="52" spans="3:25">
      <c r="S52"/>
      <c r="T52"/>
    </row>
    <row r="53" spans="3:25">
      <c r="S53"/>
      <c r="T53"/>
    </row>
    <row r="54" spans="3:25">
      <c r="S54"/>
      <c r="T54"/>
    </row>
    <row r="55" spans="3:25">
      <c r="S55"/>
      <c r="T55"/>
    </row>
    <row r="56" spans="3:25">
      <c r="S56"/>
      <c r="T56"/>
    </row>
    <row r="57" spans="3:25">
      <c r="S57"/>
      <c r="T57"/>
    </row>
    <row r="58" spans="3:25">
      <c r="S58"/>
      <c r="T58"/>
    </row>
    <row r="59" spans="3:25">
      <c r="S59"/>
      <c r="T59"/>
    </row>
    <row r="60" spans="3:25">
      <c r="S60"/>
      <c r="T60"/>
    </row>
    <row r="61" spans="3:25">
      <c r="S61"/>
      <c r="T61"/>
    </row>
    <row r="62" spans="3:25">
      <c r="S62"/>
      <c r="T62"/>
    </row>
    <row r="63" spans="3:25">
      <c r="S63"/>
      <c r="T63"/>
    </row>
    <row r="64" spans="3:25">
      <c r="S64"/>
      <c r="T64"/>
    </row>
    <row r="65" spans="19:20">
      <c r="S65"/>
      <c r="T65"/>
    </row>
    <row r="66" spans="19:20">
      <c r="S66"/>
      <c r="T66"/>
    </row>
    <row r="67" spans="19:20">
      <c r="S67"/>
      <c r="T67"/>
    </row>
    <row r="68" spans="19:20">
      <c r="S68"/>
      <c r="T68"/>
    </row>
    <row r="69" spans="19:20">
      <c r="S69"/>
      <c r="T69"/>
    </row>
  </sheetData>
  <phoneticPr fontId="3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80"/>
  <sheetViews>
    <sheetView zoomScale="75" workbookViewId="0">
      <selection activeCell="J3" sqref="J3:J50"/>
    </sheetView>
  </sheetViews>
  <sheetFormatPr baseColWidth="10" defaultColWidth="11" defaultRowHeight="13" x14ac:dyDescent="0"/>
  <cols>
    <col min="1" max="1" width="16.85546875" bestFit="1" customWidth="1"/>
    <col min="2" max="2" width="11" customWidth="1"/>
    <col min="3" max="3" width="19.140625" bestFit="1" customWidth="1"/>
    <col min="4" max="4" width="16.28515625" customWidth="1"/>
    <col min="5" max="5" width="11" customWidth="1"/>
    <col min="6" max="6" width="13.42578125" bestFit="1" customWidth="1"/>
    <col min="7" max="7" width="13" bestFit="1" customWidth="1"/>
    <col min="8" max="8" width="18.42578125" customWidth="1"/>
    <col min="9" max="10" width="17.5703125" customWidth="1"/>
    <col min="11" max="11" width="14.140625" customWidth="1"/>
    <col min="12" max="12" width="10.7109375" customWidth="1"/>
    <col min="13" max="14" width="14.140625" customWidth="1"/>
    <col min="15" max="16" width="11" customWidth="1"/>
    <col min="17" max="17" width="18.140625" bestFit="1" customWidth="1"/>
    <col min="18" max="18" width="11" bestFit="1" customWidth="1"/>
    <col min="19" max="20" width="11" style="11"/>
    <col min="22" max="23" width="12.7109375" customWidth="1"/>
    <col min="25" max="25" width="13" customWidth="1"/>
  </cols>
  <sheetData>
    <row r="1" spans="1:30" ht="17" thickBot="1">
      <c r="A1" s="7" t="s">
        <v>24</v>
      </c>
      <c r="B1" s="7"/>
      <c r="C1" s="1"/>
      <c r="D1" s="1"/>
      <c r="E1" s="2"/>
      <c r="F1" s="1"/>
      <c r="G1" s="1"/>
      <c r="K1" s="10" t="s">
        <v>2</v>
      </c>
      <c r="L1" s="10">
        <v>1.5</v>
      </c>
      <c r="O1" s="8" t="s">
        <v>3</v>
      </c>
      <c r="P1" s="8">
        <v>2220000</v>
      </c>
      <c r="Q1" s="8"/>
      <c r="R1" s="13"/>
      <c r="S1" s="16"/>
      <c r="T1" s="14"/>
      <c r="V1" s="9" t="s">
        <v>5</v>
      </c>
      <c r="W1" s="9"/>
      <c r="X1" s="9"/>
      <c r="Z1" s="1"/>
    </row>
    <row r="2" spans="1:30" ht="70" thickTop="1" thickBot="1">
      <c r="A2" s="7" t="s">
        <v>33</v>
      </c>
      <c r="B2" s="7"/>
      <c r="C2" s="3" t="s">
        <v>15</v>
      </c>
      <c r="D2" s="3" t="s">
        <v>16</v>
      </c>
      <c r="E2" s="4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4</v>
      </c>
      <c r="K2" s="3" t="s">
        <v>22</v>
      </c>
      <c r="L2" s="12" t="s">
        <v>23</v>
      </c>
      <c r="M2" s="29" t="s">
        <v>35</v>
      </c>
      <c r="N2" s="29" t="s">
        <v>36</v>
      </c>
      <c r="O2" s="30" t="s">
        <v>0</v>
      </c>
      <c r="P2" s="30" t="s">
        <v>12</v>
      </c>
      <c r="Q2" s="30" t="s">
        <v>37</v>
      </c>
      <c r="R2" s="30" t="s">
        <v>1</v>
      </c>
      <c r="S2" s="31" t="s">
        <v>13</v>
      </c>
      <c r="T2" s="31" t="s">
        <v>14</v>
      </c>
      <c r="U2" s="30" t="s">
        <v>8</v>
      </c>
      <c r="V2" s="30" t="s">
        <v>6</v>
      </c>
      <c r="W2" s="30" t="s">
        <v>7</v>
      </c>
      <c r="X2" s="32" t="s">
        <v>38</v>
      </c>
      <c r="Y2" s="27" t="s">
        <v>18</v>
      </c>
      <c r="Z2" s="33" t="s">
        <v>19</v>
      </c>
      <c r="AB2" t="s">
        <v>9</v>
      </c>
      <c r="AC2" s="15" t="s">
        <v>11</v>
      </c>
      <c r="AD2" s="15" t="s">
        <v>10</v>
      </c>
    </row>
    <row r="3" spans="1:30" ht="19" thickTop="1" thickBot="1">
      <c r="A3" s="7" t="s">
        <v>34</v>
      </c>
      <c r="C3" s="3">
        <v>49</v>
      </c>
      <c r="D3" s="6">
        <v>40339</v>
      </c>
      <c r="E3" s="4">
        <v>2</v>
      </c>
      <c r="F3" s="5" t="s">
        <v>27</v>
      </c>
      <c r="G3" s="5" t="s">
        <v>25</v>
      </c>
      <c r="H3" s="17">
        <v>0.17708333333333334</v>
      </c>
      <c r="I3" s="17">
        <v>0.80902777777777779</v>
      </c>
      <c r="J3" s="18">
        <f>(I3-H3)*24</f>
        <v>15.166666666666666</v>
      </c>
      <c r="K3" s="5"/>
      <c r="L3">
        <v>902</v>
      </c>
      <c r="M3">
        <f>L3/2220</f>
        <v>0.40630630630630632</v>
      </c>
      <c r="N3">
        <f>(M3/$L$1)*1000</f>
        <v>270.87087087087087</v>
      </c>
      <c r="O3">
        <f>J3</f>
        <v>15.166666666666666</v>
      </c>
      <c r="Q3" s="19"/>
      <c r="S3"/>
      <c r="T3"/>
      <c r="Y3" t="str">
        <f>F3</f>
        <v xml:space="preserve"> 5m blank</v>
      </c>
      <c r="AB3">
        <v>5</v>
      </c>
      <c r="AC3">
        <f>W4</f>
        <v>20.27053544910688</v>
      </c>
      <c r="AD3">
        <f>W8</f>
        <v>12.976437976437978</v>
      </c>
    </row>
    <row r="4" spans="1:30" ht="19" thickTop="1" thickBot="1">
      <c r="A4" s="7"/>
      <c r="C4" s="3">
        <f t="shared" ref="C4:C50" si="0">C3+1</f>
        <v>50</v>
      </c>
      <c r="D4" s="6">
        <v>40339</v>
      </c>
      <c r="E4" s="4">
        <v>2</v>
      </c>
      <c r="F4" s="5">
        <v>5</v>
      </c>
      <c r="G4" s="5" t="s">
        <v>25</v>
      </c>
      <c r="H4" s="17">
        <v>0.17708333333333334</v>
      </c>
      <c r="I4" s="17">
        <v>0.80902777777777779</v>
      </c>
      <c r="J4" s="18">
        <f t="shared" ref="J4:J50" si="1">(I4-H4)*24</f>
        <v>15.166666666666666</v>
      </c>
      <c r="K4" s="5"/>
      <c r="L4">
        <v>79777</v>
      </c>
      <c r="M4">
        <f t="shared" ref="M4:M50" si="2">L4/2220</f>
        <v>35.935585585585585</v>
      </c>
      <c r="N4">
        <f t="shared" ref="N4:N50" si="3">(M4/$L$1)*1000</f>
        <v>23957.057057057056</v>
      </c>
      <c r="O4">
        <f t="shared" ref="O4:O50" si="4">J4</f>
        <v>15.166666666666666</v>
      </c>
      <c r="P4">
        <f t="shared" ref="P4:P50" si="5">N4-$N$3</f>
        <v>23686.186186186187</v>
      </c>
      <c r="Q4">
        <f>P4/J4</f>
        <v>1561.7265617265618</v>
      </c>
      <c r="R4">
        <f>Q4/112</f>
        <v>13.943987158272874</v>
      </c>
      <c r="S4">
        <f>AVERAGE(R4:R6)</f>
        <v>13.513690299404587</v>
      </c>
      <c r="T4">
        <f>STDEV(R4:R6)</f>
        <v>0.59351202204863485</v>
      </c>
      <c r="U4">
        <f>(T4/S4)*100</f>
        <v>4.3919315072270448</v>
      </c>
      <c r="V4">
        <f>S4*1.5*10^-12</f>
        <v>2.027053544910688E-11</v>
      </c>
      <c r="W4">
        <f>S4*1.5</f>
        <v>20.27053544910688</v>
      </c>
      <c r="X4">
        <f>W4/W8</f>
        <v>1.5621032124465273</v>
      </c>
      <c r="Y4">
        <f t="shared" ref="Y4:Y50" si="6">F4</f>
        <v>5</v>
      </c>
      <c r="AB4">
        <v>25</v>
      </c>
      <c r="AC4">
        <f>W12</f>
        <v>19.513096298810588</v>
      </c>
      <c r="AD4">
        <f>W16</f>
        <v>12.938605795748654</v>
      </c>
    </row>
    <row r="5" spans="1:30" ht="19" thickTop="1" thickBot="1">
      <c r="A5" s="7"/>
      <c r="C5" s="3">
        <f t="shared" si="0"/>
        <v>51</v>
      </c>
      <c r="D5" s="6">
        <v>40339</v>
      </c>
      <c r="E5" s="4">
        <v>2</v>
      </c>
      <c r="F5" s="5">
        <v>5</v>
      </c>
      <c r="G5" s="5" t="s">
        <v>25</v>
      </c>
      <c r="H5" s="17">
        <v>0.17708333333333334</v>
      </c>
      <c r="I5" s="17">
        <v>0.80902777777777779</v>
      </c>
      <c r="J5" s="18">
        <f t="shared" si="1"/>
        <v>15.166666666666666</v>
      </c>
      <c r="K5" s="5"/>
      <c r="L5">
        <v>78739</v>
      </c>
      <c r="M5">
        <f t="shared" si="2"/>
        <v>35.468018018018022</v>
      </c>
      <c r="N5">
        <f t="shared" si="3"/>
        <v>23645.345345345348</v>
      </c>
      <c r="O5">
        <f t="shared" si="4"/>
        <v>15.166666666666666</v>
      </c>
      <c r="P5">
        <f t="shared" si="5"/>
        <v>23374.474474474478</v>
      </c>
      <c r="Q5">
        <f t="shared" ref="Q5:Q50" si="7">P5/J5</f>
        <v>1541.1741411741416</v>
      </c>
      <c r="R5">
        <f t="shared" ref="R5:R50" si="8">Q5/112</f>
        <v>13.760483403340549</v>
      </c>
      <c r="S5"/>
      <c r="T5"/>
      <c r="Y5">
        <f t="shared" si="6"/>
        <v>5</v>
      </c>
      <c r="AB5">
        <v>45</v>
      </c>
      <c r="AC5">
        <f>W20</f>
        <v>14.620458370458373</v>
      </c>
      <c r="AD5">
        <f>W24</f>
        <v>8.2787064929922067</v>
      </c>
    </row>
    <row r="6" spans="1:30" ht="19" thickTop="1" thickBot="1">
      <c r="C6" s="3">
        <f t="shared" si="0"/>
        <v>52</v>
      </c>
      <c r="D6" s="6">
        <v>40339</v>
      </c>
      <c r="E6" s="4">
        <v>2</v>
      </c>
      <c r="F6" s="5">
        <v>5</v>
      </c>
      <c r="G6" s="5" t="s">
        <v>25</v>
      </c>
      <c r="H6" s="17">
        <v>0.17708333333333334</v>
      </c>
      <c r="I6" s="17">
        <v>0.80902777777777779</v>
      </c>
      <c r="J6" s="18">
        <f t="shared" si="1"/>
        <v>15.166666666666666</v>
      </c>
      <c r="K6" s="5"/>
      <c r="L6">
        <v>73513</v>
      </c>
      <c r="M6">
        <f t="shared" si="2"/>
        <v>33.113963963963961</v>
      </c>
      <c r="N6">
        <f t="shared" si="3"/>
        <v>22075.975975975976</v>
      </c>
      <c r="O6">
        <f t="shared" si="4"/>
        <v>15.166666666666666</v>
      </c>
      <c r="P6">
        <f t="shared" si="5"/>
        <v>21805.105105105107</v>
      </c>
      <c r="Q6">
        <f t="shared" si="7"/>
        <v>1437.699237699238</v>
      </c>
      <c r="R6">
        <f t="shared" si="8"/>
        <v>12.836600336600339</v>
      </c>
      <c r="S6"/>
      <c r="T6"/>
      <c r="Y6">
        <f t="shared" si="6"/>
        <v>5</v>
      </c>
      <c r="AB6">
        <v>75</v>
      </c>
      <c r="AC6">
        <f>W28</f>
        <v>8.4579673865388152</v>
      </c>
      <c r="AD6">
        <f>W32</f>
        <v>5.8025549096977667</v>
      </c>
    </row>
    <row r="7" spans="1:30" ht="19" thickTop="1" thickBot="1">
      <c r="C7" s="3">
        <f t="shared" si="0"/>
        <v>53</v>
      </c>
      <c r="D7" s="6">
        <v>40339</v>
      </c>
      <c r="E7" s="4">
        <v>2</v>
      </c>
      <c r="F7" s="5" t="s">
        <v>27</v>
      </c>
      <c r="G7" s="5" t="s">
        <v>26</v>
      </c>
      <c r="H7" s="17">
        <v>0.17708333333333334</v>
      </c>
      <c r="I7" s="17">
        <v>0.80902777777777779</v>
      </c>
      <c r="J7" s="18">
        <f t="shared" si="1"/>
        <v>15.166666666666666</v>
      </c>
      <c r="K7" s="5"/>
      <c r="L7">
        <v>797</v>
      </c>
      <c r="M7">
        <f t="shared" si="2"/>
        <v>0.35900900900900901</v>
      </c>
      <c r="N7">
        <f t="shared" si="3"/>
        <v>239.33933933933935</v>
      </c>
      <c r="O7">
        <f t="shared" si="4"/>
        <v>15.166666666666666</v>
      </c>
      <c r="S7"/>
      <c r="T7"/>
      <c r="Y7" t="str">
        <f t="shared" si="6"/>
        <v xml:space="preserve"> 5m blank</v>
      </c>
      <c r="AB7">
        <v>100</v>
      </c>
      <c r="AC7">
        <f>W36</f>
        <v>11.478000763715048</v>
      </c>
      <c r="AD7">
        <f>W40</f>
        <v>5.5023724666581817</v>
      </c>
    </row>
    <row r="8" spans="1:30" ht="19" thickTop="1" thickBot="1">
      <c r="C8" s="3">
        <f t="shared" si="0"/>
        <v>54</v>
      </c>
      <c r="D8" s="6">
        <v>40339</v>
      </c>
      <c r="E8" s="4">
        <v>2</v>
      </c>
      <c r="F8" s="5">
        <v>5</v>
      </c>
      <c r="G8" s="5" t="s">
        <v>26</v>
      </c>
      <c r="H8" s="17">
        <v>0.17708333333333334</v>
      </c>
      <c r="I8" s="17">
        <v>0.80902777777777779</v>
      </c>
      <c r="J8" s="18">
        <f t="shared" si="1"/>
        <v>15.166666666666666</v>
      </c>
      <c r="K8" s="5"/>
      <c r="L8">
        <v>46975</v>
      </c>
      <c r="M8">
        <f t="shared" si="2"/>
        <v>21.15990990990991</v>
      </c>
      <c r="N8">
        <f t="shared" si="3"/>
        <v>14106.606606606607</v>
      </c>
      <c r="O8">
        <f t="shared" si="4"/>
        <v>15.166666666666666</v>
      </c>
      <c r="P8">
        <f t="shared" si="5"/>
        <v>13835.735735735736</v>
      </c>
      <c r="Q8">
        <f t="shared" si="7"/>
        <v>912.2463122463123</v>
      </c>
      <c r="R8">
        <f t="shared" si="8"/>
        <v>8.1450563593420746</v>
      </c>
      <c r="S8">
        <f>AVERAGE(R8:R10)</f>
        <v>8.6509586509586516</v>
      </c>
      <c r="T8">
        <f>STDEV(R8:R10)</f>
        <v>0.50254816558049942</v>
      </c>
      <c r="U8">
        <f>(T8/S8)*100</f>
        <v>5.8091615722242507</v>
      </c>
      <c r="V8">
        <f>S8*1.5*10^-12</f>
        <v>1.2976437976437977E-11</v>
      </c>
      <c r="W8">
        <f>S8*1.5</f>
        <v>12.976437976437978</v>
      </c>
      <c r="Y8">
        <f t="shared" si="6"/>
        <v>5</v>
      </c>
      <c r="AB8">
        <v>125</v>
      </c>
      <c r="AC8">
        <f>W44</f>
        <v>4.4586285657714235</v>
      </c>
      <c r="AD8">
        <f>W48</f>
        <v>3.003150324578896</v>
      </c>
    </row>
    <row r="9" spans="1:30" ht="19" thickTop="1" thickBot="1">
      <c r="C9" s="3">
        <f t="shared" si="0"/>
        <v>55</v>
      </c>
      <c r="D9" s="6">
        <v>40339</v>
      </c>
      <c r="E9" s="4">
        <v>2</v>
      </c>
      <c r="F9" s="5">
        <v>5</v>
      </c>
      <c r="G9" s="5" t="s">
        <v>26</v>
      </c>
      <c r="H9" s="17">
        <v>0.17708333333333334</v>
      </c>
      <c r="I9" s="17">
        <v>0.80902777777777779</v>
      </c>
      <c r="J9" s="18">
        <f t="shared" si="1"/>
        <v>15.166666666666666</v>
      </c>
      <c r="K9" s="5"/>
      <c r="L9">
        <v>52660</v>
      </c>
      <c r="M9">
        <f t="shared" si="2"/>
        <v>23.72072072072072</v>
      </c>
      <c r="N9">
        <f t="shared" si="3"/>
        <v>15813.813813813815</v>
      </c>
      <c r="O9">
        <f t="shared" si="4"/>
        <v>15.166666666666666</v>
      </c>
      <c r="P9">
        <f t="shared" si="5"/>
        <v>15542.942942942944</v>
      </c>
      <c r="Q9">
        <f t="shared" si="7"/>
        <v>1024.8094248094249</v>
      </c>
      <c r="R9">
        <f t="shared" si="8"/>
        <v>9.150084150084151</v>
      </c>
      <c r="S9"/>
      <c r="T9"/>
      <c r="Y9">
        <f t="shared" si="6"/>
        <v>5</v>
      </c>
    </row>
    <row r="10" spans="1:30" ht="19" thickTop="1" thickBot="1">
      <c r="C10" s="3">
        <f t="shared" si="0"/>
        <v>56</v>
      </c>
      <c r="D10" s="6">
        <v>40339</v>
      </c>
      <c r="E10" s="4">
        <v>2</v>
      </c>
      <c r="F10" s="5">
        <v>5</v>
      </c>
      <c r="G10" s="5" t="s">
        <v>26</v>
      </c>
      <c r="H10" s="17">
        <v>0.17708333333333334</v>
      </c>
      <c r="I10" s="17">
        <v>0.80902777777777779</v>
      </c>
      <c r="J10" s="18">
        <f t="shared" si="1"/>
        <v>15.166666666666666</v>
      </c>
      <c r="K10" s="5"/>
      <c r="L10">
        <v>49875</v>
      </c>
      <c r="M10">
        <f t="shared" si="2"/>
        <v>22.466216216216218</v>
      </c>
      <c r="N10">
        <f t="shared" si="3"/>
        <v>14977.477477477478</v>
      </c>
      <c r="O10">
        <f t="shared" si="4"/>
        <v>15.166666666666666</v>
      </c>
      <c r="P10">
        <f t="shared" si="5"/>
        <v>14706.606606606607</v>
      </c>
      <c r="Q10">
        <f t="shared" si="7"/>
        <v>969.66636966636975</v>
      </c>
      <c r="R10">
        <f t="shared" si="8"/>
        <v>8.6577354434497291</v>
      </c>
      <c r="S10"/>
      <c r="T10"/>
      <c r="Y10">
        <f t="shared" si="6"/>
        <v>5</v>
      </c>
    </row>
    <row r="11" spans="1:30" ht="19" thickTop="1" thickBot="1">
      <c r="C11" s="3">
        <f t="shared" si="0"/>
        <v>57</v>
      </c>
      <c r="D11" s="6">
        <v>40339</v>
      </c>
      <c r="E11" s="4">
        <v>2</v>
      </c>
      <c r="F11" s="5" t="s">
        <v>28</v>
      </c>
      <c r="G11" s="5" t="s">
        <v>25</v>
      </c>
      <c r="H11" s="17">
        <v>0.17708333333333334</v>
      </c>
      <c r="I11" s="17">
        <v>0.80902777777777779</v>
      </c>
      <c r="J11" s="18">
        <f t="shared" si="1"/>
        <v>15.166666666666666</v>
      </c>
      <c r="K11" s="5"/>
      <c r="L11">
        <v>776</v>
      </c>
      <c r="M11">
        <f t="shared" si="2"/>
        <v>0.34954954954954953</v>
      </c>
      <c r="N11">
        <f t="shared" si="3"/>
        <v>233.03303303303301</v>
      </c>
      <c r="O11">
        <f t="shared" si="4"/>
        <v>15.166666666666666</v>
      </c>
      <c r="S11"/>
      <c r="T11"/>
      <c r="Y11" t="str">
        <f t="shared" si="6"/>
        <v>25m blank</v>
      </c>
    </row>
    <row r="12" spans="1:30" ht="19" thickTop="1" thickBot="1">
      <c r="C12" s="3">
        <f t="shared" si="0"/>
        <v>58</v>
      </c>
      <c r="D12" s="6">
        <v>40339</v>
      </c>
      <c r="E12" s="4">
        <v>2</v>
      </c>
      <c r="F12" s="5">
        <v>25</v>
      </c>
      <c r="G12" s="5" t="s">
        <v>25</v>
      </c>
      <c r="H12" s="17">
        <v>0.17708333333333334</v>
      </c>
      <c r="I12" s="17">
        <v>0.80902777777777779</v>
      </c>
      <c r="J12" s="18">
        <f t="shared" si="1"/>
        <v>15.166666666666666</v>
      </c>
      <c r="K12" s="5"/>
      <c r="L12">
        <v>72654</v>
      </c>
      <c r="M12">
        <f t="shared" si="2"/>
        <v>32.727027027027027</v>
      </c>
      <c r="N12">
        <f t="shared" si="3"/>
        <v>21818.018018018018</v>
      </c>
      <c r="O12">
        <f t="shared" si="4"/>
        <v>15.166666666666666</v>
      </c>
      <c r="P12">
        <f t="shared" si="5"/>
        <v>21547.147147147149</v>
      </c>
      <c r="Q12">
        <f t="shared" si="7"/>
        <v>1420.6910206910209</v>
      </c>
      <c r="R12">
        <f t="shared" si="8"/>
        <v>12.684741256169829</v>
      </c>
      <c r="S12">
        <f>AVERAGE(R12:R14)</f>
        <v>13.008730865873725</v>
      </c>
      <c r="T12">
        <f>STDEV(R12:R14)</f>
        <v>0.52844166391534741</v>
      </c>
      <c r="U12">
        <f>(T12/S12)*100</f>
        <v>4.0622076770119637</v>
      </c>
      <c r="V12">
        <f>S12*1.5*10^-12</f>
        <v>1.9513096298810588E-11</v>
      </c>
      <c r="W12">
        <f>S12*1.5</f>
        <v>19.513096298810588</v>
      </c>
      <c r="X12">
        <f>W12/W16</f>
        <v>1.508129748046128</v>
      </c>
      <c r="Y12">
        <f t="shared" si="6"/>
        <v>25</v>
      </c>
    </row>
    <row r="13" spans="1:30" ht="19" thickTop="1" thickBot="1">
      <c r="C13" s="3">
        <f t="shared" si="0"/>
        <v>59</v>
      </c>
      <c r="D13" s="6">
        <v>40339</v>
      </c>
      <c r="E13" s="4">
        <v>2</v>
      </c>
      <c r="F13" s="5">
        <v>25</v>
      </c>
      <c r="G13" s="5" t="s">
        <v>25</v>
      </c>
      <c r="H13" s="17">
        <v>0.17708333333333334</v>
      </c>
      <c r="I13" s="17">
        <v>0.80902777777777779</v>
      </c>
      <c r="J13" s="18">
        <f t="shared" si="1"/>
        <v>15.166666666666666</v>
      </c>
      <c r="K13" s="5"/>
      <c r="L13">
        <v>77936</v>
      </c>
      <c r="M13">
        <f t="shared" si="2"/>
        <v>35.106306306306308</v>
      </c>
      <c r="N13">
        <f t="shared" si="3"/>
        <v>23404.204204204205</v>
      </c>
      <c r="O13">
        <f t="shared" si="4"/>
        <v>15.166666666666666</v>
      </c>
      <c r="P13">
        <f t="shared" si="5"/>
        <v>23133.333333333336</v>
      </c>
      <c r="Q13">
        <f t="shared" si="7"/>
        <v>1525.2747252747256</v>
      </c>
      <c r="R13">
        <f t="shared" si="8"/>
        <v>13.61852433281005</v>
      </c>
      <c r="S13"/>
      <c r="T13"/>
      <c r="Y13">
        <f t="shared" si="6"/>
        <v>25</v>
      </c>
    </row>
    <row r="14" spans="1:30" ht="19" thickTop="1" thickBot="1">
      <c r="C14" s="3">
        <f t="shared" si="0"/>
        <v>60</v>
      </c>
      <c r="D14" s="6">
        <v>40339</v>
      </c>
      <c r="E14" s="4">
        <v>2</v>
      </c>
      <c r="F14" s="5">
        <v>25</v>
      </c>
      <c r="G14" s="5" t="s">
        <v>25</v>
      </c>
      <c r="H14" s="17">
        <v>0.17708333333333334</v>
      </c>
      <c r="I14" s="17">
        <v>0.80902777777777779</v>
      </c>
      <c r="J14" s="18">
        <f t="shared" si="1"/>
        <v>15.166666666666666</v>
      </c>
      <c r="K14" s="5"/>
      <c r="L14">
        <v>72870</v>
      </c>
      <c r="M14">
        <f t="shared" si="2"/>
        <v>32.824324324324323</v>
      </c>
      <c r="N14">
        <f t="shared" si="3"/>
        <v>21882.882882882881</v>
      </c>
      <c r="O14">
        <f t="shared" si="4"/>
        <v>15.166666666666666</v>
      </c>
      <c r="P14">
        <f t="shared" si="5"/>
        <v>21612.012012012012</v>
      </c>
      <c r="Q14">
        <f t="shared" si="7"/>
        <v>1424.967824967825</v>
      </c>
      <c r="R14">
        <f t="shared" si="8"/>
        <v>12.722927008641294</v>
      </c>
      <c r="S14"/>
      <c r="T14"/>
      <c r="Y14">
        <f t="shared" si="6"/>
        <v>25</v>
      </c>
    </row>
    <row r="15" spans="1:30" ht="19" thickTop="1" thickBot="1">
      <c r="C15" s="3">
        <f t="shared" si="0"/>
        <v>61</v>
      </c>
      <c r="D15" s="6">
        <v>40339</v>
      </c>
      <c r="E15" s="4">
        <v>2</v>
      </c>
      <c r="F15" s="5" t="s">
        <v>28</v>
      </c>
      <c r="G15" s="5" t="s">
        <v>26</v>
      </c>
      <c r="H15" s="17">
        <v>0.17708333333333334</v>
      </c>
      <c r="I15" s="17">
        <v>0.80902777777777779</v>
      </c>
      <c r="J15" s="18">
        <f t="shared" si="1"/>
        <v>15.166666666666666</v>
      </c>
      <c r="K15" s="5"/>
      <c r="L15">
        <v>659</v>
      </c>
      <c r="M15">
        <f t="shared" si="2"/>
        <v>0.29684684684684687</v>
      </c>
      <c r="N15">
        <f t="shared" si="3"/>
        <v>197.89789789789791</v>
      </c>
      <c r="O15">
        <f t="shared" si="4"/>
        <v>15.166666666666666</v>
      </c>
      <c r="S15"/>
      <c r="T15"/>
      <c r="Y15" t="str">
        <f t="shared" si="6"/>
        <v>25m blank</v>
      </c>
    </row>
    <row r="16" spans="1:30" ht="19" thickTop="1" thickBot="1">
      <c r="C16" s="3">
        <f t="shared" si="0"/>
        <v>62</v>
      </c>
      <c r="D16" s="6">
        <v>40339</v>
      </c>
      <c r="E16" s="4">
        <v>2</v>
      </c>
      <c r="F16" s="5">
        <v>25</v>
      </c>
      <c r="G16" s="5" t="s">
        <v>26</v>
      </c>
      <c r="H16" s="17">
        <v>0.17708333333333334</v>
      </c>
      <c r="I16" s="17">
        <v>0.80902777777777779</v>
      </c>
      <c r="J16" s="18">
        <f t="shared" si="1"/>
        <v>15.166666666666666</v>
      </c>
      <c r="K16" s="5"/>
      <c r="L16">
        <v>49742</v>
      </c>
      <c r="M16">
        <f t="shared" si="2"/>
        <v>22.406306306306305</v>
      </c>
      <c r="N16">
        <f t="shared" si="3"/>
        <v>14937.537537537537</v>
      </c>
      <c r="O16">
        <f t="shared" si="4"/>
        <v>15.166666666666666</v>
      </c>
      <c r="P16">
        <f t="shared" si="5"/>
        <v>14666.666666666666</v>
      </c>
      <c r="Q16">
        <f t="shared" si="7"/>
        <v>967.03296703296701</v>
      </c>
      <c r="R16">
        <f t="shared" si="8"/>
        <v>8.6342229199372049</v>
      </c>
      <c r="S16">
        <f>AVERAGE(R16:R18)</f>
        <v>8.625737197165769</v>
      </c>
      <c r="T16">
        <f>STDEV(R16:R18)</f>
        <v>5.0392352328142244E-2</v>
      </c>
      <c r="U16">
        <f>(T16/S16)*100</f>
        <v>0.58420922381799534</v>
      </c>
      <c r="V16">
        <f>S16*1.5*10^-12</f>
        <v>1.2938605795748653E-11</v>
      </c>
      <c r="W16">
        <f>S16*1.5</f>
        <v>12.938605795748654</v>
      </c>
      <c r="Y16">
        <f t="shared" si="6"/>
        <v>25</v>
      </c>
    </row>
    <row r="17" spans="3:25" ht="19" thickTop="1" thickBot="1">
      <c r="C17" s="3">
        <f t="shared" si="0"/>
        <v>63</v>
      </c>
      <c r="D17" s="6">
        <v>40339</v>
      </c>
      <c r="E17" s="4">
        <v>2</v>
      </c>
      <c r="F17" s="5">
        <v>25</v>
      </c>
      <c r="G17" s="5" t="s">
        <v>26</v>
      </c>
      <c r="H17" s="17">
        <v>0.17708333333333334</v>
      </c>
      <c r="I17" s="17">
        <v>0.80902777777777779</v>
      </c>
      <c r="J17" s="18">
        <f t="shared" si="1"/>
        <v>15.166666666666666</v>
      </c>
      <c r="K17" s="5"/>
      <c r="L17">
        <v>49388</v>
      </c>
      <c r="M17">
        <f t="shared" si="2"/>
        <v>22.246846846846847</v>
      </c>
      <c r="N17">
        <f t="shared" si="3"/>
        <v>14831.23123123123</v>
      </c>
      <c r="O17">
        <f t="shared" si="4"/>
        <v>15.166666666666666</v>
      </c>
      <c r="P17">
        <f t="shared" si="5"/>
        <v>14560.360360360359</v>
      </c>
      <c r="Q17">
        <f t="shared" si="7"/>
        <v>960.02376002375991</v>
      </c>
      <c r="R17">
        <f t="shared" si="8"/>
        <v>8.5716407144978568</v>
      </c>
      <c r="S17"/>
      <c r="T17"/>
      <c r="Y17">
        <f t="shared" si="6"/>
        <v>25</v>
      </c>
    </row>
    <row r="18" spans="3:25" ht="19" thickTop="1" thickBot="1">
      <c r="C18" s="3">
        <f t="shared" si="0"/>
        <v>64</v>
      </c>
      <c r="D18" s="6">
        <v>40339</v>
      </c>
      <c r="E18" s="4">
        <v>2</v>
      </c>
      <c r="F18" s="5">
        <v>25</v>
      </c>
      <c r="G18" s="5" t="s">
        <v>26</v>
      </c>
      <c r="H18" s="17">
        <v>0.17708333333333334</v>
      </c>
      <c r="I18" s="17">
        <v>0.80902777777777779</v>
      </c>
      <c r="J18" s="18">
        <f t="shared" si="1"/>
        <v>15.166666666666666</v>
      </c>
      <c r="K18" s="5"/>
      <c r="L18">
        <v>49952</v>
      </c>
      <c r="M18">
        <f t="shared" si="2"/>
        <v>22.500900900900902</v>
      </c>
      <c r="N18">
        <f t="shared" si="3"/>
        <v>15000.600600600601</v>
      </c>
      <c r="O18">
        <f t="shared" si="4"/>
        <v>15.166666666666666</v>
      </c>
      <c r="P18">
        <f t="shared" si="5"/>
        <v>14729.72972972973</v>
      </c>
      <c r="Q18">
        <f t="shared" si="7"/>
        <v>971.19097119097125</v>
      </c>
      <c r="R18">
        <f t="shared" si="8"/>
        <v>8.6713479570622436</v>
      </c>
      <c r="S18"/>
      <c r="T18"/>
      <c r="Y18">
        <f t="shared" si="6"/>
        <v>25</v>
      </c>
    </row>
    <row r="19" spans="3:25" ht="19" thickTop="1" thickBot="1">
      <c r="C19" s="3">
        <f t="shared" si="0"/>
        <v>65</v>
      </c>
      <c r="D19" s="6">
        <v>40339</v>
      </c>
      <c r="E19" s="4">
        <v>2</v>
      </c>
      <c r="F19" s="5" t="s">
        <v>29</v>
      </c>
      <c r="G19" s="5" t="s">
        <v>25</v>
      </c>
      <c r="H19" s="17">
        <v>0.17708333333333334</v>
      </c>
      <c r="I19" s="17">
        <v>0.80902777777777779</v>
      </c>
      <c r="J19" s="18">
        <f t="shared" si="1"/>
        <v>15.166666666666666</v>
      </c>
      <c r="K19" s="5"/>
      <c r="L19">
        <v>660</v>
      </c>
      <c r="M19">
        <f t="shared" si="2"/>
        <v>0.29729729729729731</v>
      </c>
      <c r="N19">
        <f t="shared" si="3"/>
        <v>198.19819819819821</v>
      </c>
      <c r="O19">
        <f t="shared" si="4"/>
        <v>15.166666666666666</v>
      </c>
      <c r="S19"/>
      <c r="T19"/>
      <c r="Y19" t="str">
        <f t="shared" si="6"/>
        <v>45m blank</v>
      </c>
    </row>
    <row r="20" spans="3:25" ht="19" thickTop="1" thickBot="1">
      <c r="C20" s="3">
        <f t="shared" si="0"/>
        <v>66</v>
      </c>
      <c r="D20" s="6">
        <v>40339</v>
      </c>
      <c r="E20" s="4">
        <v>2</v>
      </c>
      <c r="F20" s="5">
        <v>45</v>
      </c>
      <c r="G20" s="5" t="s">
        <v>25</v>
      </c>
      <c r="H20" s="17">
        <v>0.17708333333333334</v>
      </c>
      <c r="I20" s="17">
        <v>0.80902777777777779</v>
      </c>
      <c r="J20" s="18">
        <f t="shared" si="1"/>
        <v>15.166666666666666</v>
      </c>
      <c r="K20" s="5"/>
      <c r="L20">
        <v>60051</v>
      </c>
      <c r="M20">
        <f t="shared" si="2"/>
        <v>27.05</v>
      </c>
      <c r="N20">
        <f t="shared" si="3"/>
        <v>18033.333333333336</v>
      </c>
      <c r="O20">
        <f t="shared" si="4"/>
        <v>15.166666666666666</v>
      </c>
      <c r="P20">
        <f t="shared" si="5"/>
        <v>17762.462462462467</v>
      </c>
      <c r="Q20">
        <f t="shared" si="7"/>
        <v>1171.1513711513714</v>
      </c>
      <c r="R20">
        <f t="shared" si="8"/>
        <v>10.456708670994388</v>
      </c>
      <c r="S20">
        <f>AVERAGE(R20:R22)</f>
        <v>9.7469722469722484</v>
      </c>
      <c r="T20">
        <f>STDEV(R20:R22)</f>
        <v>0.61540144610955116</v>
      </c>
      <c r="U20">
        <f>(T20/S20)*100</f>
        <v>6.3137703741868805</v>
      </c>
      <c r="V20">
        <f>S20*1.5*10^-12</f>
        <v>1.4620458370458372E-11</v>
      </c>
      <c r="W20">
        <f>S20*1.5</f>
        <v>14.620458370458373</v>
      </c>
      <c r="X20">
        <f>W20/W24</f>
        <v>1.7660317324734676</v>
      </c>
      <c r="Y20">
        <f t="shared" si="6"/>
        <v>45</v>
      </c>
    </row>
    <row r="21" spans="3:25" ht="19" thickTop="1" thickBot="1">
      <c r="C21" s="3">
        <f t="shared" si="0"/>
        <v>67</v>
      </c>
      <c r="D21" s="6">
        <v>40339</v>
      </c>
      <c r="E21" s="4">
        <v>2</v>
      </c>
      <c r="F21" s="5">
        <v>45</v>
      </c>
      <c r="G21" s="5" t="s">
        <v>25</v>
      </c>
      <c r="H21" s="17">
        <v>0.17708333333333334</v>
      </c>
      <c r="I21" s="17">
        <v>0.80902777777777779</v>
      </c>
      <c r="J21" s="18">
        <f t="shared" si="1"/>
        <v>15.166666666666666</v>
      </c>
      <c r="K21" s="5"/>
      <c r="L21">
        <v>53857</v>
      </c>
      <c r="M21">
        <f t="shared" si="2"/>
        <v>24.259909909909911</v>
      </c>
      <c r="N21">
        <f t="shared" si="3"/>
        <v>16173.273273273275</v>
      </c>
      <c r="O21">
        <f t="shared" si="4"/>
        <v>15.166666666666666</v>
      </c>
      <c r="P21">
        <f t="shared" si="5"/>
        <v>15902.402402402404</v>
      </c>
      <c r="Q21">
        <f t="shared" si="7"/>
        <v>1048.5100485100486</v>
      </c>
      <c r="R21">
        <f t="shared" si="8"/>
        <v>9.3616968616968617</v>
      </c>
      <c r="S21"/>
      <c r="T21"/>
      <c r="Y21">
        <f t="shared" si="6"/>
        <v>45</v>
      </c>
    </row>
    <row r="22" spans="3:25" ht="19" thickTop="1" thickBot="1">
      <c r="C22" s="3">
        <f t="shared" si="0"/>
        <v>68</v>
      </c>
      <c r="D22" s="6">
        <v>40339</v>
      </c>
      <c r="E22" s="4">
        <v>2</v>
      </c>
      <c r="F22" s="5">
        <v>45</v>
      </c>
      <c r="G22" s="5" t="s">
        <v>25</v>
      </c>
      <c r="H22" s="17">
        <v>0.17708333333333334</v>
      </c>
      <c r="I22" s="17">
        <v>0.80902777777777779</v>
      </c>
      <c r="J22" s="18">
        <f t="shared" si="1"/>
        <v>15.166666666666666</v>
      </c>
      <c r="K22" s="5"/>
      <c r="L22">
        <v>54201</v>
      </c>
      <c r="M22">
        <f t="shared" si="2"/>
        <v>24.414864864864864</v>
      </c>
      <c r="N22">
        <f t="shared" si="3"/>
        <v>16276.576576576577</v>
      </c>
      <c r="O22">
        <f t="shared" si="4"/>
        <v>15.166666666666666</v>
      </c>
      <c r="P22">
        <f t="shared" si="5"/>
        <v>16005.705705705706</v>
      </c>
      <c r="Q22">
        <f t="shared" si="7"/>
        <v>1055.3212553212554</v>
      </c>
      <c r="R22">
        <f t="shared" si="8"/>
        <v>9.4225112082254956</v>
      </c>
      <c r="S22"/>
      <c r="T22"/>
      <c r="Y22">
        <f t="shared" si="6"/>
        <v>45</v>
      </c>
    </row>
    <row r="23" spans="3:25" ht="19" thickTop="1" thickBot="1">
      <c r="C23" s="3">
        <f t="shared" si="0"/>
        <v>69</v>
      </c>
      <c r="D23" s="6">
        <v>40339</v>
      </c>
      <c r="E23" s="4">
        <v>2</v>
      </c>
      <c r="F23" s="5" t="s">
        <v>29</v>
      </c>
      <c r="G23" s="5" t="s">
        <v>26</v>
      </c>
      <c r="H23" s="17">
        <v>0.17708333333333334</v>
      </c>
      <c r="I23" s="17">
        <v>0.80902777777777779</v>
      </c>
      <c r="J23" s="18">
        <f t="shared" si="1"/>
        <v>15.166666666666666</v>
      </c>
      <c r="K23" s="5"/>
      <c r="L23">
        <v>523</v>
      </c>
      <c r="M23">
        <f t="shared" si="2"/>
        <v>0.23558558558558559</v>
      </c>
      <c r="N23">
        <f t="shared" si="3"/>
        <v>157.05705705705705</v>
      </c>
      <c r="O23">
        <f t="shared" si="4"/>
        <v>15.166666666666666</v>
      </c>
      <c r="S23"/>
      <c r="T23"/>
      <c r="Y23" t="str">
        <f t="shared" si="6"/>
        <v>45m blank</v>
      </c>
    </row>
    <row r="24" spans="3:25" ht="19" thickTop="1" thickBot="1">
      <c r="C24" s="3">
        <f t="shared" si="0"/>
        <v>70</v>
      </c>
      <c r="D24" s="6">
        <v>40339</v>
      </c>
      <c r="E24" s="4">
        <v>2</v>
      </c>
      <c r="F24" s="5">
        <v>45</v>
      </c>
      <c r="G24" s="5" t="s">
        <v>26</v>
      </c>
      <c r="H24" s="17">
        <v>0.17708333333333334</v>
      </c>
      <c r="I24" s="17">
        <v>0.80902777777777779</v>
      </c>
      <c r="J24" s="18">
        <f t="shared" si="1"/>
        <v>15.166666666666666</v>
      </c>
      <c r="K24" s="5"/>
      <c r="L24">
        <v>32583</v>
      </c>
      <c r="M24">
        <f t="shared" si="2"/>
        <v>14.677027027027027</v>
      </c>
      <c r="N24">
        <f t="shared" si="3"/>
        <v>9784.6846846846838</v>
      </c>
      <c r="O24">
        <f t="shared" si="4"/>
        <v>15.166666666666666</v>
      </c>
      <c r="P24">
        <f t="shared" si="5"/>
        <v>9513.8138138138129</v>
      </c>
      <c r="Q24">
        <f t="shared" si="7"/>
        <v>627.28442728442724</v>
      </c>
      <c r="R24">
        <f t="shared" si="8"/>
        <v>5.6007538150395293</v>
      </c>
      <c r="S24">
        <f>AVERAGE(R24:R26)</f>
        <v>5.5191376619948045</v>
      </c>
      <c r="T24">
        <f>STDEV(R24:R26)</f>
        <v>0.11338500935131912</v>
      </c>
      <c r="U24">
        <f>(T24/S24)*100</f>
        <v>2.0543971956361369</v>
      </c>
      <c r="V24">
        <f>S24*1.5*10^-12</f>
        <v>8.2787064929922058E-12</v>
      </c>
      <c r="W24">
        <f>S24*1.5</f>
        <v>8.2787064929922067</v>
      </c>
      <c r="Y24">
        <f t="shared" si="6"/>
        <v>45</v>
      </c>
    </row>
    <row r="25" spans="3:25" ht="19" thickTop="1" thickBot="1">
      <c r="C25" s="3">
        <f t="shared" si="0"/>
        <v>71</v>
      </c>
      <c r="D25" s="6">
        <v>40339</v>
      </c>
      <c r="E25" s="4">
        <v>2</v>
      </c>
      <c r="F25" s="5">
        <v>45</v>
      </c>
      <c r="G25" s="5" t="s">
        <v>26</v>
      </c>
      <c r="H25" s="17">
        <v>0.17708333333333334</v>
      </c>
      <c r="I25" s="17">
        <v>0.80902777777777779</v>
      </c>
      <c r="J25" s="18">
        <f t="shared" si="1"/>
        <v>15.166666666666666</v>
      </c>
      <c r="K25" s="5"/>
      <c r="L25">
        <v>32392</v>
      </c>
      <c r="M25">
        <f t="shared" si="2"/>
        <v>14.59099099099099</v>
      </c>
      <c r="N25">
        <f t="shared" si="3"/>
        <v>9727.3273273273262</v>
      </c>
      <c r="O25">
        <f t="shared" si="4"/>
        <v>15.166666666666666</v>
      </c>
      <c r="P25">
        <f t="shared" si="5"/>
        <v>9456.4564564564553</v>
      </c>
      <c r="Q25">
        <f t="shared" si="7"/>
        <v>623.50262350262346</v>
      </c>
      <c r="R25">
        <f t="shared" si="8"/>
        <v>5.5669877098448524</v>
      </c>
      <c r="S25"/>
      <c r="T25"/>
      <c r="Y25">
        <f t="shared" si="6"/>
        <v>45</v>
      </c>
    </row>
    <row r="26" spans="3:25" ht="19" thickTop="1" thickBot="1">
      <c r="C26" s="3">
        <f t="shared" si="0"/>
        <v>72</v>
      </c>
      <c r="D26" s="6">
        <v>40339</v>
      </c>
      <c r="E26" s="4">
        <v>2</v>
      </c>
      <c r="F26" s="5">
        <v>45</v>
      </c>
      <c r="G26" s="5" t="s">
        <v>26</v>
      </c>
      <c r="H26" s="17">
        <v>0.17708333333333334</v>
      </c>
      <c r="I26" s="17">
        <v>0.80902777777777779</v>
      </c>
      <c r="J26" s="18">
        <f t="shared" si="1"/>
        <v>15.166666666666666</v>
      </c>
      <c r="K26" s="5"/>
      <c r="L26">
        <v>31389</v>
      </c>
      <c r="M26">
        <f t="shared" si="2"/>
        <v>14.139189189189189</v>
      </c>
      <c r="N26">
        <f t="shared" si="3"/>
        <v>9426.1261261261261</v>
      </c>
      <c r="O26">
        <f t="shared" si="4"/>
        <v>15.166666666666666</v>
      </c>
      <c r="P26">
        <f t="shared" si="5"/>
        <v>9155.2552552552552</v>
      </c>
      <c r="Q26">
        <f t="shared" si="7"/>
        <v>603.64320364320361</v>
      </c>
      <c r="R26">
        <f t="shared" si="8"/>
        <v>5.3896714611000318</v>
      </c>
      <c r="S26"/>
      <c r="T26"/>
      <c r="Y26">
        <f t="shared" si="6"/>
        <v>45</v>
      </c>
    </row>
    <row r="27" spans="3:25" ht="19" thickTop="1" thickBot="1">
      <c r="C27" s="3">
        <f>C26+1</f>
        <v>73</v>
      </c>
      <c r="D27" s="6">
        <v>40339</v>
      </c>
      <c r="E27" s="4">
        <v>2</v>
      </c>
      <c r="F27" s="5" t="s">
        <v>30</v>
      </c>
      <c r="G27" s="5" t="s">
        <v>25</v>
      </c>
      <c r="H27" s="17">
        <v>0.17708333333333334</v>
      </c>
      <c r="I27" s="17">
        <v>0.80902777777777779</v>
      </c>
      <c r="J27" s="18">
        <f t="shared" si="1"/>
        <v>15.166666666666666</v>
      </c>
      <c r="K27" s="5"/>
      <c r="L27">
        <v>647</v>
      </c>
      <c r="M27">
        <f t="shared" si="2"/>
        <v>0.29144144144144146</v>
      </c>
      <c r="N27">
        <f t="shared" si="3"/>
        <v>194.2942942942943</v>
      </c>
      <c r="O27">
        <f t="shared" si="4"/>
        <v>15.166666666666666</v>
      </c>
      <c r="S27"/>
      <c r="T27"/>
      <c r="Y27" t="str">
        <f t="shared" si="6"/>
        <v>75m blank</v>
      </c>
    </row>
    <row r="28" spans="3:25" ht="19" thickTop="1" thickBot="1">
      <c r="C28" s="3">
        <f t="shared" si="0"/>
        <v>74</v>
      </c>
      <c r="D28" s="6">
        <v>40339</v>
      </c>
      <c r="E28" s="4">
        <v>2</v>
      </c>
      <c r="F28" s="5">
        <v>75</v>
      </c>
      <c r="G28" s="5" t="s">
        <v>25</v>
      </c>
      <c r="H28" s="17">
        <v>0.17708333333333334</v>
      </c>
      <c r="I28" s="17">
        <v>0.80902777777777779</v>
      </c>
      <c r="J28" s="18">
        <f t="shared" si="1"/>
        <v>15.166666666666666</v>
      </c>
      <c r="K28" s="5"/>
      <c r="L28">
        <v>31763</v>
      </c>
      <c r="M28">
        <f t="shared" si="2"/>
        <v>14.307657657657657</v>
      </c>
      <c r="N28">
        <f t="shared" si="3"/>
        <v>9538.4384384384393</v>
      </c>
      <c r="O28">
        <f t="shared" si="4"/>
        <v>15.166666666666666</v>
      </c>
      <c r="P28">
        <f t="shared" si="5"/>
        <v>9267.5675675675684</v>
      </c>
      <c r="Q28">
        <f t="shared" si="7"/>
        <v>611.04841104841114</v>
      </c>
      <c r="R28">
        <f t="shared" si="8"/>
        <v>5.4557893843608136</v>
      </c>
      <c r="S28">
        <f>AVERAGE(R28:R30)</f>
        <v>5.6386449243592098</v>
      </c>
      <c r="T28">
        <f>STDEV(R28:R30)</f>
        <v>0.16789302495041367</v>
      </c>
      <c r="U28">
        <f>(T28/S28)*100</f>
        <v>2.9775420726548667</v>
      </c>
      <c r="V28">
        <f>S28*1.5*10^-12</f>
        <v>8.4579673865388152E-12</v>
      </c>
      <c r="W28">
        <f>S28*1.5</f>
        <v>8.4579673865388152</v>
      </c>
      <c r="X28">
        <f>W28/W32</f>
        <v>1.4576281514205196</v>
      </c>
      <c r="Y28">
        <f t="shared" si="6"/>
        <v>75</v>
      </c>
    </row>
    <row r="29" spans="3:25" ht="19" thickTop="1" thickBot="1">
      <c r="C29" s="3">
        <f t="shared" si="0"/>
        <v>75</v>
      </c>
      <c r="D29" s="6">
        <v>40339</v>
      </c>
      <c r="E29" s="4">
        <v>2</v>
      </c>
      <c r="F29" s="5">
        <v>75</v>
      </c>
      <c r="G29" s="5" t="s">
        <v>25</v>
      </c>
      <c r="H29" s="17">
        <v>0.17708333333333334</v>
      </c>
      <c r="I29" s="17">
        <v>0.80902777777777779</v>
      </c>
      <c r="J29" s="18">
        <f t="shared" si="1"/>
        <v>15.166666666666666</v>
      </c>
      <c r="K29" s="5"/>
      <c r="L29">
        <v>33630</v>
      </c>
      <c r="M29">
        <f t="shared" si="2"/>
        <v>15.148648648648649</v>
      </c>
      <c r="N29">
        <f t="shared" si="3"/>
        <v>10099.099099099099</v>
      </c>
      <c r="O29">
        <f t="shared" si="4"/>
        <v>15.166666666666666</v>
      </c>
      <c r="P29">
        <f t="shared" si="5"/>
        <v>9828.2282282282285</v>
      </c>
      <c r="Q29">
        <f t="shared" si="7"/>
        <v>648.01504801504802</v>
      </c>
      <c r="R29">
        <f t="shared" si="8"/>
        <v>5.7858486429915006</v>
      </c>
      <c r="S29"/>
      <c r="T29"/>
      <c r="Y29">
        <f t="shared" si="6"/>
        <v>75</v>
      </c>
    </row>
    <row r="30" spans="3:25" ht="19" thickTop="1" thickBot="1">
      <c r="C30" s="3">
        <f t="shared" si="0"/>
        <v>76</v>
      </c>
      <c r="D30" s="6">
        <v>40339</v>
      </c>
      <c r="E30" s="4">
        <v>2</v>
      </c>
      <c r="F30" s="5">
        <v>75</v>
      </c>
      <c r="G30" s="5" t="s">
        <v>25</v>
      </c>
      <c r="H30" s="17">
        <v>0.17708333333333334</v>
      </c>
      <c r="I30" s="17">
        <v>0.80902777777777779</v>
      </c>
      <c r="J30" s="18">
        <f t="shared" si="1"/>
        <v>15.166666666666666</v>
      </c>
      <c r="K30" s="5"/>
      <c r="L30">
        <v>32999</v>
      </c>
      <c r="M30">
        <f t="shared" si="2"/>
        <v>14.864414414414414</v>
      </c>
      <c r="N30">
        <f t="shared" si="3"/>
        <v>9909.609609609608</v>
      </c>
      <c r="O30">
        <f t="shared" si="4"/>
        <v>15.166666666666666</v>
      </c>
      <c r="P30">
        <f t="shared" si="5"/>
        <v>9638.7387387387371</v>
      </c>
      <c r="Q30">
        <f t="shared" si="7"/>
        <v>635.52123552123544</v>
      </c>
      <c r="R30">
        <f t="shared" si="8"/>
        <v>5.6742967457253162</v>
      </c>
      <c r="S30"/>
      <c r="T30"/>
      <c r="Y30">
        <f t="shared" si="6"/>
        <v>75</v>
      </c>
    </row>
    <row r="31" spans="3:25" ht="19" thickTop="1" thickBot="1">
      <c r="C31" s="3">
        <f t="shared" si="0"/>
        <v>77</v>
      </c>
      <c r="D31" s="6">
        <v>40339</v>
      </c>
      <c r="E31" s="4">
        <v>2</v>
      </c>
      <c r="F31" s="5" t="s">
        <v>30</v>
      </c>
      <c r="G31" s="5" t="s">
        <v>26</v>
      </c>
      <c r="H31" s="17">
        <v>0.17708333333333334</v>
      </c>
      <c r="I31" s="17">
        <v>0.80902777777777779</v>
      </c>
      <c r="J31" s="18">
        <f t="shared" si="1"/>
        <v>15.166666666666666</v>
      </c>
      <c r="K31" s="5"/>
      <c r="L31">
        <v>345</v>
      </c>
      <c r="M31">
        <f t="shared" si="2"/>
        <v>0.1554054054054054</v>
      </c>
      <c r="N31">
        <f t="shared" si="3"/>
        <v>103.6036036036036</v>
      </c>
      <c r="O31">
        <f t="shared" si="4"/>
        <v>15.166666666666666</v>
      </c>
      <c r="S31"/>
      <c r="T31"/>
      <c r="Y31" t="str">
        <f t="shared" si="6"/>
        <v>75m blank</v>
      </c>
    </row>
    <row r="32" spans="3:25" ht="19" thickTop="1" thickBot="1">
      <c r="C32" s="3">
        <f t="shared" si="0"/>
        <v>78</v>
      </c>
      <c r="D32" s="6">
        <v>40339</v>
      </c>
      <c r="E32" s="4">
        <v>2</v>
      </c>
      <c r="F32" s="5">
        <v>75</v>
      </c>
      <c r="G32" s="5" t="s">
        <v>26</v>
      </c>
      <c r="H32" s="17">
        <v>0.17708333333333334</v>
      </c>
      <c r="I32" s="17">
        <v>0.80902777777777779</v>
      </c>
      <c r="J32" s="18">
        <f t="shared" si="1"/>
        <v>15.166666666666666</v>
      </c>
      <c r="K32" s="5"/>
      <c r="L32">
        <v>22386</v>
      </c>
      <c r="M32">
        <f t="shared" si="2"/>
        <v>10.083783783783783</v>
      </c>
      <c r="N32">
        <f t="shared" si="3"/>
        <v>6722.5225225225222</v>
      </c>
      <c r="O32">
        <f t="shared" si="4"/>
        <v>15.166666666666666</v>
      </c>
      <c r="P32">
        <f t="shared" si="5"/>
        <v>6451.6516516516513</v>
      </c>
      <c r="Q32">
        <f t="shared" si="7"/>
        <v>425.38362538362537</v>
      </c>
      <c r="R32">
        <f t="shared" si="8"/>
        <v>3.7980680837823693</v>
      </c>
      <c r="S32">
        <f>AVERAGE(R32:R34)</f>
        <v>3.868369939798511</v>
      </c>
      <c r="T32">
        <f>STDEV(R32:R34)</f>
        <v>0.22249151145335611</v>
      </c>
      <c r="U32">
        <f>(T32/S32)*100</f>
        <v>5.7515572428666131</v>
      </c>
      <c r="V32">
        <f>S32*1.5*10^-12</f>
        <v>5.8025549096977663E-12</v>
      </c>
      <c r="W32">
        <f>S32*1.5</f>
        <v>5.8025549096977667</v>
      </c>
      <c r="Y32">
        <f t="shared" si="6"/>
        <v>75</v>
      </c>
    </row>
    <row r="33" spans="3:25" ht="19" thickTop="1" thickBot="1">
      <c r="C33" s="3">
        <f t="shared" si="0"/>
        <v>79</v>
      </c>
      <c r="D33" s="6">
        <v>40339</v>
      </c>
      <c r="E33" s="4">
        <v>2</v>
      </c>
      <c r="F33" s="5">
        <v>75</v>
      </c>
      <c r="G33" s="5" t="s">
        <v>26</v>
      </c>
      <c r="H33" s="17">
        <v>0.17708333333333334</v>
      </c>
      <c r="I33" s="17">
        <v>0.80902777777777779</v>
      </c>
      <c r="J33" s="18">
        <f t="shared" si="1"/>
        <v>15.166666666666666</v>
      </c>
      <c r="K33" s="5"/>
      <c r="L33">
        <v>21772</v>
      </c>
      <c r="M33">
        <f t="shared" si="2"/>
        <v>9.8072072072072078</v>
      </c>
      <c r="N33">
        <f t="shared" si="3"/>
        <v>6538.1381381381379</v>
      </c>
      <c r="O33">
        <f t="shared" si="4"/>
        <v>15.166666666666666</v>
      </c>
      <c r="P33">
        <f t="shared" si="5"/>
        <v>6267.267267267267</v>
      </c>
      <c r="Q33">
        <f t="shared" si="7"/>
        <v>413.22641322641323</v>
      </c>
      <c r="R33">
        <f t="shared" si="8"/>
        <v>3.689521546664404</v>
      </c>
      <c r="S33"/>
      <c r="T33"/>
      <c r="Y33">
        <f t="shared" si="6"/>
        <v>75</v>
      </c>
    </row>
    <row r="34" spans="3:25" ht="19" thickTop="1" thickBot="1">
      <c r="C34" s="3">
        <f t="shared" si="0"/>
        <v>80</v>
      </c>
      <c r="D34" s="6">
        <v>40339</v>
      </c>
      <c r="E34" s="4">
        <v>2</v>
      </c>
      <c r="F34" s="5">
        <v>75</v>
      </c>
      <c r="G34" s="5" t="s">
        <v>26</v>
      </c>
      <c r="H34" s="17">
        <v>0.17708333333333334</v>
      </c>
      <c r="I34" s="17">
        <v>0.80902777777777779</v>
      </c>
      <c r="J34" s="18">
        <f t="shared" si="1"/>
        <v>15.166666666666666</v>
      </c>
      <c r="K34" s="5"/>
      <c r="L34">
        <v>24193</v>
      </c>
      <c r="M34">
        <f t="shared" si="2"/>
        <v>10.897747747747747</v>
      </c>
      <c r="N34">
        <f t="shared" si="3"/>
        <v>7265.1651651651646</v>
      </c>
      <c r="O34">
        <f t="shared" si="4"/>
        <v>15.166666666666666</v>
      </c>
      <c r="P34">
        <f t="shared" si="5"/>
        <v>6994.2942942942936</v>
      </c>
      <c r="Q34">
        <f t="shared" si="7"/>
        <v>461.16226116226113</v>
      </c>
      <c r="R34">
        <f t="shared" si="8"/>
        <v>4.1175201889487605</v>
      </c>
      <c r="S34"/>
      <c r="T34"/>
      <c r="Y34">
        <f t="shared" si="6"/>
        <v>75</v>
      </c>
    </row>
    <row r="35" spans="3:25" ht="19" thickTop="1" thickBot="1">
      <c r="C35" s="3">
        <f t="shared" si="0"/>
        <v>81</v>
      </c>
      <c r="D35" s="6">
        <v>40339</v>
      </c>
      <c r="E35" s="4">
        <v>2</v>
      </c>
      <c r="F35" s="5" t="s">
        <v>31</v>
      </c>
      <c r="G35" s="5" t="s">
        <v>25</v>
      </c>
      <c r="H35" s="17">
        <v>0.17708333333333334</v>
      </c>
      <c r="I35" s="17">
        <v>0.80902777777777779</v>
      </c>
      <c r="J35" s="18">
        <f t="shared" si="1"/>
        <v>15.166666666666666</v>
      </c>
      <c r="K35" s="5"/>
      <c r="L35">
        <v>498</v>
      </c>
      <c r="M35">
        <f t="shared" si="2"/>
        <v>0.22432432432432434</v>
      </c>
      <c r="N35">
        <f t="shared" si="3"/>
        <v>149.54954954954954</v>
      </c>
      <c r="O35">
        <f t="shared" si="4"/>
        <v>15.166666666666666</v>
      </c>
      <c r="S35"/>
      <c r="T35"/>
      <c r="Y35" t="str">
        <f t="shared" si="6"/>
        <v>100m blank</v>
      </c>
    </row>
    <row r="36" spans="3:25" ht="19" thickTop="1" thickBot="1">
      <c r="C36" s="3">
        <f t="shared" si="0"/>
        <v>82</v>
      </c>
      <c r="D36" s="6">
        <v>40339</v>
      </c>
      <c r="E36" s="4">
        <v>2</v>
      </c>
      <c r="F36" s="5">
        <v>100</v>
      </c>
      <c r="G36" s="5" t="s">
        <v>25</v>
      </c>
      <c r="H36" s="17">
        <v>0.17708333333333334</v>
      </c>
      <c r="I36" s="17">
        <v>0.80902777777777779</v>
      </c>
      <c r="J36" s="18">
        <f t="shared" si="1"/>
        <v>15.166666666666666</v>
      </c>
      <c r="K36" s="5"/>
      <c r="L36">
        <v>41154</v>
      </c>
      <c r="M36">
        <f t="shared" si="2"/>
        <v>18.537837837837838</v>
      </c>
      <c r="N36">
        <f t="shared" si="3"/>
        <v>12358.558558558558</v>
      </c>
      <c r="O36">
        <f t="shared" si="4"/>
        <v>15.166666666666666</v>
      </c>
      <c r="P36">
        <f t="shared" si="5"/>
        <v>12087.687687687687</v>
      </c>
      <c r="Q36">
        <f t="shared" si="7"/>
        <v>796.99039699039702</v>
      </c>
      <c r="R36">
        <f t="shared" si="8"/>
        <v>7.1159856874142591</v>
      </c>
      <c r="S36">
        <f>AVERAGE(R36:R38)</f>
        <v>7.6520005091433658</v>
      </c>
      <c r="T36">
        <f>STDEV(R36:R38)</f>
        <v>0.49754902718198996</v>
      </c>
      <c r="U36">
        <f>(T36/S36)*100</f>
        <v>6.5022084955100201</v>
      </c>
      <c r="V36">
        <f>S36*1.5*10^-12</f>
        <v>1.1478000763715049E-11</v>
      </c>
      <c r="W36">
        <f>S36*1.5</f>
        <v>11.478000763715048</v>
      </c>
      <c r="X36">
        <f>W36/W40</f>
        <v>2.0860094138058436</v>
      </c>
      <c r="Y36">
        <f t="shared" si="6"/>
        <v>100</v>
      </c>
    </row>
    <row r="37" spans="3:25" ht="19" thickTop="1" thickBot="1">
      <c r="C37" s="3">
        <f t="shared" si="0"/>
        <v>83</v>
      </c>
      <c r="D37" s="6">
        <v>40339</v>
      </c>
      <c r="E37" s="4">
        <v>2</v>
      </c>
      <c r="F37" s="5">
        <v>100</v>
      </c>
      <c r="G37" s="5" t="s">
        <v>25</v>
      </c>
      <c r="H37" s="17">
        <v>0.17708333333333334</v>
      </c>
      <c r="I37" s="17">
        <v>0.80902777777777779</v>
      </c>
      <c r="J37" s="18">
        <f t="shared" si="1"/>
        <v>15.166666666666666</v>
      </c>
      <c r="K37" s="5"/>
      <c r="L37">
        <v>44689</v>
      </c>
      <c r="M37">
        <f t="shared" si="2"/>
        <v>20.130180180180179</v>
      </c>
      <c r="N37">
        <f t="shared" si="3"/>
        <v>13420.120120120118</v>
      </c>
      <c r="O37">
        <f t="shared" si="4"/>
        <v>15.166666666666666</v>
      </c>
      <c r="P37">
        <f t="shared" si="5"/>
        <v>13149.249249249247</v>
      </c>
      <c r="Q37">
        <f t="shared" si="7"/>
        <v>866.98346698346688</v>
      </c>
      <c r="R37">
        <f t="shared" si="8"/>
        <v>7.7409238123523831</v>
      </c>
      <c r="S37"/>
      <c r="T37"/>
      <c r="Y37">
        <f t="shared" si="6"/>
        <v>100</v>
      </c>
    </row>
    <row r="38" spans="3:25" ht="19" thickTop="1" thickBot="1">
      <c r="C38" s="3">
        <f t="shared" si="0"/>
        <v>84</v>
      </c>
      <c r="D38" s="6">
        <v>40339</v>
      </c>
      <c r="E38" s="4">
        <v>2</v>
      </c>
      <c r="F38" s="5">
        <v>100</v>
      </c>
      <c r="G38" s="5" t="s">
        <v>25</v>
      </c>
      <c r="H38" s="17">
        <v>0.17708333333333334</v>
      </c>
      <c r="I38" s="17">
        <v>0.80902777777777779</v>
      </c>
      <c r="J38" s="18">
        <f t="shared" si="1"/>
        <v>15.166666666666666</v>
      </c>
      <c r="K38" s="5"/>
      <c r="L38">
        <v>46715</v>
      </c>
      <c r="M38">
        <f t="shared" si="2"/>
        <v>21.042792792792792</v>
      </c>
      <c r="N38">
        <f t="shared" si="3"/>
        <v>14028.528528528528</v>
      </c>
      <c r="O38">
        <f t="shared" si="4"/>
        <v>15.166666666666666</v>
      </c>
      <c r="P38">
        <f t="shared" si="5"/>
        <v>13757.657657657657</v>
      </c>
      <c r="Q38">
        <f t="shared" si="7"/>
        <v>907.09830709830715</v>
      </c>
      <c r="R38">
        <f t="shared" si="8"/>
        <v>8.0990920276634562</v>
      </c>
      <c r="S38"/>
      <c r="T38"/>
      <c r="Y38">
        <f t="shared" si="6"/>
        <v>100</v>
      </c>
    </row>
    <row r="39" spans="3:25" ht="19" thickTop="1" thickBot="1">
      <c r="C39" s="3">
        <f t="shared" si="0"/>
        <v>85</v>
      </c>
      <c r="D39" s="6">
        <v>40339</v>
      </c>
      <c r="E39" s="4">
        <v>2</v>
      </c>
      <c r="F39" s="5" t="s">
        <v>31</v>
      </c>
      <c r="G39" s="5" t="s">
        <v>26</v>
      </c>
      <c r="H39" s="17">
        <v>0.17708333333333334</v>
      </c>
      <c r="I39" s="17">
        <v>0.80902777777777779</v>
      </c>
      <c r="J39" s="18">
        <f t="shared" si="1"/>
        <v>15.166666666666666</v>
      </c>
      <c r="K39" s="5"/>
      <c r="L39">
        <v>505</v>
      </c>
      <c r="M39">
        <f t="shared" si="2"/>
        <v>0.22747747747747749</v>
      </c>
      <c r="N39">
        <f t="shared" si="3"/>
        <v>151.65165165165166</v>
      </c>
      <c r="O39">
        <f t="shared" si="4"/>
        <v>15.166666666666666</v>
      </c>
      <c r="S39"/>
      <c r="T39"/>
      <c r="Y39" t="str">
        <f t="shared" si="6"/>
        <v>100m blank</v>
      </c>
    </row>
    <row r="40" spans="3:25" ht="19" thickTop="1" thickBot="1">
      <c r="C40" s="3">
        <f t="shared" si="0"/>
        <v>86</v>
      </c>
      <c r="D40" s="6">
        <v>40339</v>
      </c>
      <c r="E40" s="4">
        <v>2</v>
      </c>
      <c r="F40" s="5">
        <v>100</v>
      </c>
      <c r="G40" s="5" t="s">
        <v>26</v>
      </c>
      <c r="H40" s="17">
        <v>0.17708333333333334</v>
      </c>
      <c r="I40" s="17">
        <v>0.80902777777777779</v>
      </c>
      <c r="J40" s="18">
        <f t="shared" si="1"/>
        <v>15.166666666666666</v>
      </c>
      <c r="K40" s="5"/>
      <c r="L40">
        <v>21432</v>
      </c>
      <c r="M40">
        <f t="shared" si="2"/>
        <v>9.654054054054054</v>
      </c>
      <c r="N40">
        <f t="shared" si="3"/>
        <v>6436.0360360360364</v>
      </c>
      <c r="O40">
        <f t="shared" si="4"/>
        <v>15.166666666666666</v>
      </c>
      <c r="P40">
        <f t="shared" si="5"/>
        <v>6165.1651651651655</v>
      </c>
      <c r="Q40">
        <f t="shared" si="7"/>
        <v>406.49440649440652</v>
      </c>
      <c r="R40">
        <f t="shared" si="8"/>
        <v>3.6294143437000583</v>
      </c>
      <c r="S40">
        <f>AVERAGE(R40:R42)</f>
        <v>3.6682483111054545</v>
      </c>
      <c r="T40">
        <f>STDEV(R40:R42)</f>
        <v>0.18456077309106569</v>
      </c>
      <c r="U40">
        <f>(T40/S40)*100</f>
        <v>5.0313053380905641</v>
      </c>
      <c r="V40">
        <f>S40*1.5*10^-12</f>
        <v>5.5023724666581815E-12</v>
      </c>
      <c r="W40">
        <f>S40*1.5</f>
        <v>5.5023724666581817</v>
      </c>
      <c r="Y40">
        <f t="shared" si="6"/>
        <v>100</v>
      </c>
    </row>
    <row r="41" spans="3:25" ht="19" thickTop="1" thickBot="1">
      <c r="C41" s="3">
        <f t="shared" si="0"/>
        <v>87</v>
      </c>
      <c r="D41" s="6">
        <v>40339</v>
      </c>
      <c r="E41" s="4">
        <v>2</v>
      </c>
      <c r="F41" s="5">
        <v>100</v>
      </c>
      <c r="G41" s="5" t="s">
        <v>26</v>
      </c>
      <c r="H41" s="17">
        <v>0.17708333333333334</v>
      </c>
      <c r="I41" s="17">
        <v>0.80902777777777779</v>
      </c>
      <c r="J41" s="18">
        <f t="shared" si="1"/>
        <v>15.166666666666666</v>
      </c>
      <c r="K41" s="5"/>
      <c r="L41">
        <v>22788</v>
      </c>
      <c r="M41">
        <f t="shared" si="2"/>
        <v>10.264864864864865</v>
      </c>
      <c r="N41">
        <f t="shared" si="3"/>
        <v>6843.2432432432433</v>
      </c>
      <c r="O41">
        <f t="shared" si="4"/>
        <v>15.166666666666666</v>
      </c>
      <c r="P41">
        <f t="shared" si="5"/>
        <v>6572.3723723723724</v>
      </c>
      <c r="Q41">
        <f t="shared" si="7"/>
        <v>433.34323334323335</v>
      </c>
      <c r="R41">
        <f t="shared" si="8"/>
        <v>3.869136011993155</v>
      </c>
      <c r="S41"/>
      <c r="T41"/>
      <c r="Y41">
        <f t="shared" si="6"/>
        <v>100</v>
      </c>
    </row>
    <row r="42" spans="3:25" ht="19" thickTop="1" thickBot="1">
      <c r="C42" s="3">
        <f t="shared" si="0"/>
        <v>88</v>
      </c>
      <c r="D42" s="6">
        <v>40339</v>
      </c>
      <c r="E42" s="4">
        <v>2</v>
      </c>
      <c r="F42" s="5">
        <v>100</v>
      </c>
      <c r="G42" s="5" t="s">
        <v>26</v>
      </c>
      <c r="H42" s="17">
        <v>0.17708333333333334</v>
      </c>
      <c r="I42" s="17">
        <v>0.80902777777777779</v>
      </c>
      <c r="J42" s="18">
        <f t="shared" si="1"/>
        <v>15.166666666666666</v>
      </c>
      <c r="K42" s="5"/>
      <c r="L42">
        <v>20735</v>
      </c>
      <c r="M42">
        <f t="shared" si="2"/>
        <v>9.3400900900900901</v>
      </c>
      <c r="N42">
        <f t="shared" si="3"/>
        <v>6226.7267267267271</v>
      </c>
      <c r="O42">
        <f t="shared" si="4"/>
        <v>15.166666666666666</v>
      </c>
      <c r="P42">
        <f t="shared" si="5"/>
        <v>5955.8558558558561</v>
      </c>
      <c r="Q42">
        <f t="shared" si="7"/>
        <v>392.69379269379272</v>
      </c>
      <c r="R42">
        <f t="shared" si="8"/>
        <v>3.5061945776231491</v>
      </c>
      <c r="S42"/>
      <c r="T42"/>
      <c r="Y42">
        <f t="shared" si="6"/>
        <v>100</v>
      </c>
    </row>
    <row r="43" spans="3:25" ht="19" thickTop="1" thickBot="1">
      <c r="C43" s="3">
        <f>C42+1</f>
        <v>89</v>
      </c>
      <c r="D43" s="6">
        <v>40339</v>
      </c>
      <c r="E43" s="4">
        <v>2</v>
      </c>
      <c r="F43" s="5" t="s">
        <v>32</v>
      </c>
      <c r="G43" s="5" t="s">
        <v>25</v>
      </c>
      <c r="H43" s="17">
        <v>0.17708333333333334</v>
      </c>
      <c r="I43" s="17">
        <v>0.80902777777777779</v>
      </c>
      <c r="J43" s="18">
        <f t="shared" si="1"/>
        <v>15.166666666666666</v>
      </c>
      <c r="K43" s="5"/>
      <c r="L43">
        <v>416</v>
      </c>
      <c r="M43">
        <f t="shared" si="2"/>
        <v>0.18738738738738739</v>
      </c>
      <c r="N43">
        <f t="shared" si="3"/>
        <v>124.92492492492492</v>
      </c>
      <c r="O43">
        <f t="shared" si="4"/>
        <v>15.166666666666666</v>
      </c>
      <c r="S43"/>
      <c r="T43"/>
      <c r="Y43" t="str">
        <f t="shared" si="6"/>
        <v>125m blank</v>
      </c>
    </row>
    <row r="44" spans="3:25" ht="19" thickTop="1" thickBot="1">
      <c r="C44" s="3">
        <f t="shared" si="0"/>
        <v>90</v>
      </c>
      <c r="D44" s="6">
        <v>40339</v>
      </c>
      <c r="E44" s="4">
        <v>2</v>
      </c>
      <c r="F44" s="5">
        <v>125</v>
      </c>
      <c r="G44" s="5" t="s">
        <v>25</v>
      </c>
      <c r="H44" s="17">
        <v>0.17708333333333334</v>
      </c>
      <c r="I44" s="17">
        <v>0.80902777777777779</v>
      </c>
      <c r="J44" s="18">
        <f t="shared" si="1"/>
        <v>15.166666666666666</v>
      </c>
      <c r="K44" s="5"/>
      <c r="L44">
        <v>18158</v>
      </c>
      <c r="M44">
        <f t="shared" si="2"/>
        <v>8.1792792792792799</v>
      </c>
      <c r="N44">
        <f t="shared" si="3"/>
        <v>5452.8528528528532</v>
      </c>
      <c r="O44">
        <f t="shared" si="4"/>
        <v>15.166666666666666</v>
      </c>
      <c r="P44">
        <f t="shared" si="5"/>
        <v>5181.9819819819822</v>
      </c>
      <c r="Q44">
        <f t="shared" si="7"/>
        <v>341.66914166914171</v>
      </c>
      <c r="R44">
        <f t="shared" si="8"/>
        <v>3.0506173363316225</v>
      </c>
      <c r="S44">
        <f>AVERAGE(R44:R46)</f>
        <v>2.9724190438476157</v>
      </c>
      <c r="T44">
        <f>STDEV(R44:R46)</f>
        <v>8.0626836006398181E-2</v>
      </c>
      <c r="U44">
        <f>(T44/S44)*100</f>
        <v>2.7124989719495152</v>
      </c>
      <c r="V44">
        <f>S44*1.5*10^-12</f>
        <v>4.4586285657714237E-12</v>
      </c>
      <c r="W44">
        <f>S44*1.5</f>
        <v>4.4586285657714235</v>
      </c>
      <c r="X44">
        <f>W44/W48</f>
        <v>1.4846504782928627</v>
      </c>
      <c r="Y44">
        <f t="shared" si="6"/>
        <v>125</v>
      </c>
    </row>
    <row r="45" spans="3:25" ht="19" thickTop="1" thickBot="1">
      <c r="C45" s="3">
        <f t="shared" si="0"/>
        <v>91</v>
      </c>
      <c r="D45" s="6">
        <v>40339</v>
      </c>
      <c r="E45" s="4">
        <v>2</v>
      </c>
      <c r="F45" s="5">
        <v>125</v>
      </c>
      <c r="G45" s="5" t="s">
        <v>25</v>
      </c>
      <c r="H45" s="17">
        <v>0.17708333333333334</v>
      </c>
      <c r="I45" s="17">
        <v>0.80902777777777779</v>
      </c>
      <c r="J45" s="18">
        <f t="shared" si="1"/>
        <v>15.166666666666666</v>
      </c>
      <c r="K45" s="5"/>
      <c r="L45">
        <v>17247</v>
      </c>
      <c r="M45">
        <f t="shared" si="2"/>
        <v>7.7689189189189189</v>
      </c>
      <c r="N45">
        <f t="shared" si="3"/>
        <v>5179.2792792792789</v>
      </c>
      <c r="O45">
        <f t="shared" si="4"/>
        <v>15.166666666666666</v>
      </c>
      <c r="P45">
        <f t="shared" si="5"/>
        <v>4908.4084084084079</v>
      </c>
      <c r="Q45">
        <f t="shared" si="7"/>
        <v>323.6313236313236</v>
      </c>
      <c r="R45">
        <f t="shared" si="8"/>
        <v>2.8895653895653894</v>
      </c>
      <c r="S45"/>
      <c r="T45"/>
      <c r="Y45">
        <f t="shared" si="6"/>
        <v>125</v>
      </c>
    </row>
    <row r="46" spans="3:25" ht="19" thickTop="1" thickBot="1">
      <c r="C46" s="3">
        <f t="shared" si="0"/>
        <v>92</v>
      </c>
      <c r="D46" s="6">
        <v>40339</v>
      </c>
      <c r="E46" s="4">
        <v>2</v>
      </c>
      <c r="F46" s="5">
        <v>125</v>
      </c>
      <c r="G46" s="5" t="s">
        <v>25</v>
      </c>
      <c r="H46" s="17">
        <v>0.17708333333333334</v>
      </c>
      <c r="I46" s="17">
        <v>0.80902777777777779</v>
      </c>
      <c r="J46" s="18">
        <f t="shared" si="1"/>
        <v>15.166666666666666</v>
      </c>
      <c r="K46" s="5"/>
      <c r="L46">
        <v>17742</v>
      </c>
      <c r="M46">
        <f t="shared" si="2"/>
        <v>7.9918918918918918</v>
      </c>
      <c r="N46">
        <f t="shared" si="3"/>
        <v>5327.9279279279281</v>
      </c>
      <c r="O46">
        <f t="shared" si="4"/>
        <v>15.166666666666666</v>
      </c>
      <c r="P46">
        <f t="shared" si="5"/>
        <v>5057.0570570570571</v>
      </c>
      <c r="Q46">
        <f t="shared" si="7"/>
        <v>333.43233343233345</v>
      </c>
      <c r="R46">
        <f t="shared" si="8"/>
        <v>2.9770744056458343</v>
      </c>
      <c r="S46"/>
      <c r="T46"/>
      <c r="Y46">
        <f t="shared" si="6"/>
        <v>125</v>
      </c>
    </row>
    <row r="47" spans="3:25" ht="19" thickTop="1" thickBot="1">
      <c r="C47" s="3">
        <f t="shared" si="0"/>
        <v>93</v>
      </c>
      <c r="D47" s="6">
        <v>40339</v>
      </c>
      <c r="E47" s="4">
        <v>2</v>
      </c>
      <c r="F47" s="5" t="s">
        <v>32</v>
      </c>
      <c r="G47" s="5" t="s">
        <v>26</v>
      </c>
      <c r="H47" s="17">
        <v>0.17708333333333334</v>
      </c>
      <c r="I47" s="17">
        <v>0.80902777777777779</v>
      </c>
      <c r="J47" s="18">
        <f t="shared" si="1"/>
        <v>15.166666666666666</v>
      </c>
      <c r="K47" s="5"/>
      <c r="L47">
        <v>412</v>
      </c>
      <c r="M47">
        <f t="shared" si="2"/>
        <v>0.18558558558558558</v>
      </c>
      <c r="N47">
        <f t="shared" si="3"/>
        <v>123.72372372372371</v>
      </c>
      <c r="O47">
        <f t="shared" si="4"/>
        <v>15.166666666666666</v>
      </c>
      <c r="S47"/>
      <c r="T47"/>
      <c r="Y47" t="str">
        <f t="shared" si="6"/>
        <v>125m blank</v>
      </c>
    </row>
    <row r="48" spans="3:25" ht="19" thickTop="1" thickBot="1">
      <c r="C48" s="3">
        <f t="shared" si="0"/>
        <v>94</v>
      </c>
      <c r="D48" s="6">
        <v>40339</v>
      </c>
      <c r="E48" s="4">
        <v>2</v>
      </c>
      <c r="F48" s="5">
        <v>125</v>
      </c>
      <c r="G48" s="5" t="s">
        <v>26</v>
      </c>
      <c r="H48" s="17">
        <v>0.17708333333333334</v>
      </c>
      <c r="I48" s="17">
        <v>0.80902777777777779</v>
      </c>
      <c r="J48" s="18">
        <f t="shared" si="1"/>
        <v>15.166666666666666</v>
      </c>
      <c r="K48" s="5"/>
      <c r="L48">
        <v>13081</v>
      </c>
      <c r="M48">
        <f t="shared" si="2"/>
        <v>5.8923423423423422</v>
      </c>
      <c r="N48">
        <f t="shared" si="3"/>
        <v>3928.2282282282281</v>
      </c>
      <c r="O48">
        <f t="shared" si="4"/>
        <v>15.166666666666666</v>
      </c>
      <c r="P48">
        <f t="shared" si="5"/>
        <v>3657.3573573573572</v>
      </c>
      <c r="Q48">
        <f t="shared" si="7"/>
        <v>241.14444114444115</v>
      </c>
      <c r="R48">
        <f t="shared" si="8"/>
        <v>2.1530753673610818</v>
      </c>
      <c r="S48">
        <f>AVERAGE(R48:R50)</f>
        <v>2.0021002163859305</v>
      </c>
      <c r="T48">
        <f>STDEV(R48:R50)</f>
        <v>0.13210957812704072</v>
      </c>
      <c r="U48">
        <f>(T48/S48)*100</f>
        <v>6.5985497152343795</v>
      </c>
      <c r="V48">
        <f>S48*1.5*10^-12</f>
        <v>3.003150324578896E-12</v>
      </c>
      <c r="W48">
        <f>S48*1.5</f>
        <v>3.003150324578896</v>
      </c>
      <c r="Y48">
        <f t="shared" si="6"/>
        <v>125</v>
      </c>
    </row>
    <row r="49" spans="3:25" ht="19" thickTop="1" thickBot="1">
      <c r="C49" s="3">
        <f t="shared" si="0"/>
        <v>95</v>
      </c>
      <c r="D49" s="6">
        <v>40339</v>
      </c>
      <c r="E49" s="4">
        <v>2</v>
      </c>
      <c r="F49" s="5">
        <v>125</v>
      </c>
      <c r="G49" s="5" t="s">
        <v>26</v>
      </c>
      <c r="H49" s="17">
        <v>0.17708333333333334</v>
      </c>
      <c r="I49" s="17">
        <v>0.80902777777777779</v>
      </c>
      <c r="J49" s="18">
        <f t="shared" si="1"/>
        <v>15.166666666666666</v>
      </c>
      <c r="K49" s="5"/>
      <c r="L49">
        <v>11693</v>
      </c>
      <c r="M49">
        <f t="shared" si="2"/>
        <v>5.2671171171171167</v>
      </c>
      <c r="N49">
        <f t="shared" si="3"/>
        <v>3511.4114114114109</v>
      </c>
      <c r="O49">
        <f t="shared" si="4"/>
        <v>15.166666666666666</v>
      </c>
      <c r="P49">
        <f t="shared" si="5"/>
        <v>3240.54054054054</v>
      </c>
      <c r="Q49">
        <f t="shared" si="7"/>
        <v>213.66201366201363</v>
      </c>
      <c r="R49">
        <f t="shared" si="8"/>
        <v>1.9076965505536931</v>
      </c>
      <c r="S49"/>
      <c r="T49"/>
      <c r="Y49">
        <f t="shared" si="6"/>
        <v>125</v>
      </c>
    </row>
    <row r="50" spans="3:25" ht="19" thickTop="1" thickBot="1">
      <c r="C50" s="3">
        <f t="shared" si="0"/>
        <v>96</v>
      </c>
      <c r="D50" s="6">
        <v>40339</v>
      </c>
      <c r="E50" s="4">
        <v>2</v>
      </c>
      <c r="F50" s="5">
        <v>125</v>
      </c>
      <c r="G50" s="5" t="s">
        <v>26</v>
      </c>
      <c r="H50" s="17">
        <v>0.17708333333333334</v>
      </c>
      <c r="I50" s="17">
        <v>0.80902777777777779</v>
      </c>
      <c r="J50" s="18">
        <f t="shared" si="1"/>
        <v>15.166666666666666</v>
      </c>
      <c r="K50" s="5"/>
      <c r="L50">
        <v>11907</v>
      </c>
      <c r="M50">
        <f t="shared" si="2"/>
        <v>5.3635135135135137</v>
      </c>
      <c r="N50">
        <f t="shared" si="3"/>
        <v>3575.6756756756758</v>
      </c>
      <c r="O50">
        <f t="shared" si="4"/>
        <v>15.166666666666666</v>
      </c>
      <c r="P50">
        <f t="shared" si="5"/>
        <v>3304.8048048048049</v>
      </c>
      <c r="Q50">
        <f t="shared" si="7"/>
        <v>217.89921789921792</v>
      </c>
      <c r="R50">
        <f t="shared" si="8"/>
        <v>1.9455287312430172</v>
      </c>
      <c r="S50"/>
      <c r="T50"/>
      <c r="Y50">
        <f t="shared" si="6"/>
        <v>125</v>
      </c>
    </row>
    <row r="51" spans="3:25" ht="14" thickTop="1">
      <c r="S51"/>
      <c r="T51"/>
    </row>
    <row r="52" spans="3:25">
      <c r="S52"/>
      <c r="T52"/>
    </row>
    <row r="53" spans="3:25">
      <c r="S53"/>
      <c r="T53"/>
    </row>
    <row r="54" spans="3:25">
      <c r="S54"/>
      <c r="T54"/>
    </row>
    <row r="55" spans="3:25">
      <c r="S55"/>
      <c r="T55"/>
    </row>
    <row r="56" spans="3:25">
      <c r="S56"/>
      <c r="T56"/>
    </row>
    <row r="57" spans="3:25">
      <c r="S57"/>
      <c r="T57"/>
    </row>
    <row r="58" spans="3:25">
      <c r="S58"/>
      <c r="T58"/>
    </row>
    <row r="59" spans="3:25">
      <c r="S59"/>
      <c r="T59"/>
    </row>
    <row r="60" spans="3:25">
      <c r="S60"/>
      <c r="T60"/>
    </row>
    <row r="61" spans="3:25">
      <c r="S61"/>
      <c r="T61"/>
    </row>
    <row r="62" spans="3:25">
      <c r="S62"/>
      <c r="T62"/>
    </row>
    <row r="63" spans="3:25">
      <c r="S63"/>
      <c r="T63"/>
    </row>
    <row r="64" spans="3:25">
      <c r="S64"/>
      <c r="T64"/>
    </row>
    <row r="65" spans="19:23">
      <c r="S65"/>
      <c r="T65"/>
    </row>
    <row r="66" spans="19:23">
      <c r="S66"/>
      <c r="T66"/>
    </row>
    <row r="67" spans="19:23">
      <c r="S67"/>
      <c r="T67"/>
    </row>
    <row r="68" spans="19:23">
      <c r="S68"/>
      <c r="T68"/>
    </row>
    <row r="69" spans="19:23">
      <c r="S69"/>
      <c r="T69"/>
    </row>
    <row r="70" spans="19:23">
      <c r="S70"/>
      <c r="T70"/>
    </row>
    <row r="71" spans="19:23">
      <c r="S71"/>
      <c r="T71"/>
    </row>
    <row r="72" spans="19:23">
      <c r="S72"/>
      <c r="T72"/>
    </row>
    <row r="73" spans="19:23">
      <c r="S73"/>
      <c r="T73"/>
    </row>
    <row r="74" spans="19:23">
      <c r="S74"/>
      <c r="T74"/>
    </row>
    <row r="75" spans="19:23">
      <c r="V75" s="13"/>
      <c r="W75" s="13"/>
    </row>
    <row r="76" spans="19:23">
      <c r="V76" s="13"/>
      <c r="W76" s="13"/>
    </row>
    <row r="77" spans="19:23">
      <c r="V77" s="13"/>
      <c r="W77" s="13"/>
    </row>
    <row r="78" spans="19:23">
      <c r="V78" s="13"/>
      <c r="W78" s="13"/>
    </row>
    <row r="79" spans="19:23">
      <c r="V79" s="13"/>
      <c r="W79" s="13"/>
    </row>
    <row r="80" spans="19:23">
      <c r="V80" s="13"/>
      <c r="W80" s="13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1"/>
  <sheetViews>
    <sheetView topLeftCell="A6" zoomScale="75" workbookViewId="0">
      <selection activeCell="J3" sqref="J3:J50"/>
    </sheetView>
  </sheetViews>
  <sheetFormatPr baseColWidth="10" defaultColWidth="11" defaultRowHeight="13" x14ac:dyDescent="0"/>
  <cols>
    <col min="1" max="1" width="16.85546875" customWidth="1"/>
    <col min="2" max="2" width="11" customWidth="1"/>
    <col min="3" max="3" width="19.140625" customWidth="1"/>
    <col min="4" max="4" width="16.28515625" customWidth="1"/>
    <col min="5" max="5" width="11" customWidth="1"/>
    <col min="6" max="6" width="13.42578125" customWidth="1"/>
    <col min="7" max="7" width="13" customWidth="1"/>
    <col min="8" max="8" width="18.42578125" customWidth="1"/>
    <col min="9" max="10" width="17.5703125" customWidth="1"/>
    <col min="11" max="11" width="14.140625" customWidth="1"/>
    <col min="12" max="12" width="11" customWidth="1"/>
    <col min="13" max="14" width="14.140625" customWidth="1"/>
    <col min="15" max="16" width="11" customWidth="1"/>
    <col min="17" max="17" width="18.140625" customWidth="1"/>
    <col min="18" max="18" width="11" customWidth="1"/>
    <col min="22" max="23" width="12.7109375" customWidth="1"/>
    <col min="25" max="25" width="13" customWidth="1"/>
  </cols>
  <sheetData>
    <row r="1" spans="1:30" ht="17" thickBot="1">
      <c r="A1" s="7" t="s">
        <v>24</v>
      </c>
      <c r="B1" s="7"/>
      <c r="C1" s="1"/>
      <c r="D1" s="1"/>
      <c r="E1" s="2"/>
      <c r="F1" s="1"/>
      <c r="G1" s="1"/>
      <c r="K1" s="10" t="s">
        <v>2</v>
      </c>
      <c r="L1" s="10">
        <v>1.5</v>
      </c>
      <c r="O1" s="8" t="s">
        <v>3</v>
      </c>
      <c r="P1" s="8">
        <v>2220000</v>
      </c>
      <c r="Q1" s="8"/>
      <c r="R1" s="13"/>
      <c r="S1" s="16"/>
      <c r="T1" s="14"/>
      <c r="V1" s="9" t="s">
        <v>5</v>
      </c>
      <c r="W1" s="9"/>
      <c r="X1" s="9"/>
      <c r="Z1" s="1"/>
    </row>
    <row r="2" spans="1:30" ht="70" thickTop="1" thickBot="1">
      <c r="A2" s="7" t="s">
        <v>33</v>
      </c>
      <c r="B2" s="7"/>
      <c r="C2" s="3" t="s">
        <v>15</v>
      </c>
      <c r="D2" s="3" t="s">
        <v>16</v>
      </c>
      <c r="E2" s="4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4</v>
      </c>
      <c r="K2" s="3" t="s">
        <v>22</v>
      </c>
      <c r="L2" s="12" t="s">
        <v>23</v>
      </c>
      <c r="M2" s="29" t="s">
        <v>35</v>
      </c>
      <c r="N2" s="29" t="s">
        <v>36</v>
      </c>
      <c r="O2" s="30" t="s">
        <v>0</v>
      </c>
      <c r="P2" s="30" t="s">
        <v>12</v>
      </c>
      <c r="Q2" s="30" t="s">
        <v>37</v>
      </c>
      <c r="R2" s="30" t="s">
        <v>1</v>
      </c>
      <c r="S2" s="31" t="s">
        <v>13</v>
      </c>
      <c r="T2" s="31" t="s">
        <v>14</v>
      </c>
      <c r="U2" s="30" t="s">
        <v>8</v>
      </c>
      <c r="V2" s="30" t="s">
        <v>6</v>
      </c>
      <c r="W2" s="30" t="s">
        <v>7</v>
      </c>
      <c r="X2" s="32" t="s">
        <v>38</v>
      </c>
      <c r="Y2" s="27" t="s">
        <v>18</v>
      </c>
      <c r="Z2" s="33" t="s">
        <v>19</v>
      </c>
      <c r="AB2" t="s">
        <v>9</v>
      </c>
      <c r="AC2" s="15" t="s">
        <v>11</v>
      </c>
      <c r="AD2" s="15" t="s">
        <v>10</v>
      </c>
    </row>
    <row r="3" spans="1:30" ht="19" thickTop="1" thickBot="1">
      <c r="A3" s="7" t="s">
        <v>34</v>
      </c>
      <c r="C3" s="3">
        <v>97</v>
      </c>
      <c r="D3" s="6">
        <v>40340</v>
      </c>
      <c r="E3" s="4">
        <v>2</v>
      </c>
      <c r="F3" s="5" t="s">
        <v>27</v>
      </c>
      <c r="G3" s="5" t="s">
        <v>25</v>
      </c>
      <c r="H3" s="17">
        <v>0.17708333333333334</v>
      </c>
      <c r="I3" s="17">
        <v>0.82291666666666663</v>
      </c>
      <c r="J3" s="18">
        <f>(I3-H3)*24</f>
        <v>15.499999999999998</v>
      </c>
      <c r="K3" s="5"/>
      <c r="L3">
        <v>1223</v>
      </c>
      <c r="M3">
        <f>L3/2220</f>
        <v>0.55090090090090094</v>
      </c>
      <c r="N3">
        <f>(M3/$L$1)*1000</f>
        <v>367.2672672672673</v>
      </c>
      <c r="O3">
        <f>J3</f>
        <v>15.499999999999998</v>
      </c>
      <c r="Q3" s="19"/>
      <c r="Y3" t="str">
        <f>F3</f>
        <v xml:space="preserve"> 5m blank</v>
      </c>
      <c r="AB3">
        <v>5</v>
      </c>
      <c r="AC3">
        <f>W4</f>
        <v>22.920818283721513</v>
      </c>
      <c r="AD3">
        <f>W8</f>
        <v>16.202636968766001</v>
      </c>
    </row>
    <row r="4" spans="1:30" ht="19" thickTop="1" thickBot="1">
      <c r="A4" s="7"/>
      <c r="C4" s="3">
        <f t="shared" ref="C4:C50" si="0">C3+1</f>
        <v>98</v>
      </c>
      <c r="D4" s="6">
        <v>40340</v>
      </c>
      <c r="E4" s="4">
        <v>2</v>
      </c>
      <c r="F4" s="5">
        <v>5</v>
      </c>
      <c r="G4" s="5" t="s">
        <v>25</v>
      </c>
      <c r="H4" s="17">
        <v>0.17708333333333334</v>
      </c>
      <c r="I4" s="17">
        <v>0.82291666666666663</v>
      </c>
      <c r="J4" s="18">
        <f t="shared" ref="J4:J50" si="1">(I4-H4)*24</f>
        <v>15.499999999999998</v>
      </c>
      <c r="K4" s="5"/>
      <c r="L4">
        <v>88432</v>
      </c>
      <c r="M4">
        <f t="shared" ref="M4:M50" si="2">L4/2220</f>
        <v>39.834234234234238</v>
      </c>
      <c r="N4">
        <f t="shared" ref="N4:N50" si="3">(M4/$L$1)*1000</f>
        <v>26556.156156156161</v>
      </c>
      <c r="O4">
        <f t="shared" ref="O4:O50" si="4">J4</f>
        <v>15.499999999999998</v>
      </c>
      <c r="P4">
        <f t="shared" ref="P4:P50" si="5">N4-$N$3</f>
        <v>26188.888888888894</v>
      </c>
      <c r="Q4">
        <f>P4/J4</f>
        <v>1689.6057347670255</v>
      </c>
      <c r="R4">
        <f>Q4/112</f>
        <v>15.085765488991299</v>
      </c>
      <c r="S4">
        <f>AVERAGE(R4:R6)</f>
        <v>15.280545522481008</v>
      </c>
      <c r="T4">
        <f>STDEV(R4:R6)</f>
        <v>0.16868525541968482</v>
      </c>
      <c r="U4">
        <f>(T4/S4)*100</f>
        <v>1.1039216837613035</v>
      </c>
      <c r="V4">
        <f>S4*1.5*10^-12</f>
        <v>2.2920818283721513E-11</v>
      </c>
      <c r="W4">
        <f>S4*1.5</f>
        <v>22.920818283721513</v>
      </c>
      <c r="X4">
        <f>W4/W8</f>
        <v>1.4146350577320361</v>
      </c>
      <c r="Y4">
        <f t="shared" ref="Y4:Y50" si="6">F4</f>
        <v>5</v>
      </c>
      <c r="AB4">
        <v>25</v>
      </c>
      <c r="AC4">
        <f>W12</f>
        <v>26.766686040879591</v>
      </c>
      <c r="AD4">
        <f>W16</f>
        <v>16.223568038084167</v>
      </c>
    </row>
    <row r="5" spans="1:30" ht="19" thickTop="1" thickBot="1">
      <c r="A5" s="7"/>
      <c r="C5" s="3">
        <f t="shared" si="0"/>
        <v>99</v>
      </c>
      <c r="D5" s="6">
        <v>40340</v>
      </c>
      <c r="E5" s="4">
        <v>2</v>
      </c>
      <c r="F5" s="5">
        <v>5</v>
      </c>
      <c r="G5" s="5" t="s">
        <v>25</v>
      </c>
      <c r="H5" s="17">
        <v>0.17708333333333334</v>
      </c>
      <c r="I5" s="17">
        <v>0.82291666666666663</v>
      </c>
      <c r="J5" s="18">
        <f t="shared" si="1"/>
        <v>15.499999999999998</v>
      </c>
      <c r="K5" s="5"/>
      <c r="L5">
        <v>90124</v>
      </c>
      <c r="M5">
        <f t="shared" si="2"/>
        <v>40.596396396396393</v>
      </c>
      <c r="N5">
        <f t="shared" si="3"/>
        <v>27064.264264264264</v>
      </c>
      <c r="O5">
        <f t="shared" si="4"/>
        <v>15.499999999999998</v>
      </c>
      <c r="P5">
        <f t="shared" si="5"/>
        <v>26696.996996996997</v>
      </c>
      <c r="Q5">
        <f t="shared" ref="Q5:Q50" si="7">P5/J5</f>
        <v>1722.3869030320645</v>
      </c>
      <c r="R5">
        <f t="shared" ref="R5:R50" si="8">Q5/112</f>
        <v>15.378454491357719</v>
      </c>
      <c r="Y5">
        <f t="shared" si="6"/>
        <v>5</v>
      </c>
      <c r="AB5">
        <v>45</v>
      </c>
      <c r="AC5">
        <f>W20</f>
        <v>16.291550767357222</v>
      </c>
      <c r="AD5">
        <f>W24</f>
        <v>9.1880474944991093</v>
      </c>
    </row>
    <row r="6" spans="1:30" ht="19" thickTop="1" thickBot="1">
      <c r="C6" s="3">
        <f t="shared" si="0"/>
        <v>100</v>
      </c>
      <c r="D6" s="6">
        <v>40340</v>
      </c>
      <c r="E6" s="4">
        <v>2</v>
      </c>
      <c r="F6" s="5">
        <v>5</v>
      </c>
      <c r="G6" s="5" t="s">
        <v>25</v>
      </c>
      <c r="H6" s="17">
        <v>0.17708333333333334</v>
      </c>
      <c r="I6" s="17">
        <v>0.82291666666666663</v>
      </c>
      <c r="J6" s="18">
        <f t="shared" si="1"/>
        <v>15.499999999999998</v>
      </c>
      <c r="K6" s="5"/>
      <c r="L6">
        <v>90118</v>
      </c>
      <c r="M6">
        <f t="shared" si="2"/>
        <v>40.593693693693695</v>
      </c>
      <c r="N6">
        <f t="shared" si="3"/>
        <v>27062.462462462463</v>
      </c>
      <c r="O6">
        <f t="shared" si="4"/>
        <v>15.499999999999998</v>
      </c>
      <c r="P6">
        <f t="shared" si="5"/>
        <v>26695.195195195196</v>
      </c>
      <c r="Q6">
        <f t="shared" si="7"/>
        <v>1722.2706577545289</v>
      </c>
      <c r="R6">
        <f t="shared" si="8"/>
        <v>15.377416587094007</v>
      </c>
      <c r="Y6">
        <f t="shared" si="6"/>
        <v>5</v>
      </c>
      <c r="AB6">
        <v>75</v>
      </c>
      <c r="AC6">
        <f>W28</f>
        <v>12.658972336391695</v>
      </c>
      <c r="AD6">
        <f>W32</f>
        <v>7.2645514177772252</v>
      </c>
    </row>
    <row r="7" spans="1:30" ht="19" thickTop="1" thickBot="1">
      <c r="C7" s="3">
        <f t="shared" si="0"/>
        <v>101</v>
      </c>
      <c r="D7" s="6">
        <v>40340</v>
      </c>
      <c r="E7" s="4">
        <v>2</v>
      </c>
      <c r="F7" s="5" t="s">
        <v>27</v>
      </c>
      <c r="G7" s="5" t="s">
        <v>26</v>
      </c>
      <c r="H7" s="17">
        <v>0.17708333333333334</v>
      </c>
      <c r="I7" s="17">
        <v>0.82291666666666663</v>
      </c>
      <c r="J7" s="18">
        <f t="shared" si="1"/>
        <v>15.499999999999998</v>
      </c>
      <c r="K7" s="5"/>
      <c r="L7">
        <v>891</v>
      </c>
      <c r="M7">
        <f t="shared" si="2"/>
        <v>0.40135135135135136</v>
      </c>
      <c r="N7">
        <f t="shared" si="3"/>
        <v>267.56756756756755</v>
      </c>
      <c r="O7">
        <f t="shared" si="4"/>
        <v>15.499999999999998</v>
      </c>
      <c r="Y7" t="str">
        <f t="shared" si="6"/>
        <v xml:space="preserve"> 5m blank</v>
      </c>
      <c r="AB7">
        <v>100</v>
      </c>
      <c r="AC7">
        <f>W36</f>
        <v>0.74608018156405254</v>
      </c>
      <c r="AD7">
        <f>W40</f>
        <v>4.4977581267903854</v>
      </c>
    </row>
    <row r="8" spans="1:30" ht="19" thickTop="1" thickBot="1">
      <c r="C8" s="3">
        <f t="shared" si="0"/>
        <v>102</v>
      </c>
      <c r="D8" s="6">
        <v>40340</v>
      </c>
      <c r="E8" s="4">
        <v>2</v>
      </c>
      <c r="F8" s="5">
        <v>5</v>
      </c>
      <c r="G8" s="5" t="s">
        <v>26</v>
      </c>
      <c r="H8" s="17">
        <v>0.17708333333333334</v>
      </c>
      <c r="I8" s="17">
        <v>0.82291666666666663</v>
      </c>
      <c r="J8" s="18">
        <f t="shared" si="1"/>
        <v>15.499999999999998</v>
      </c>
      <c r="K8" s="5"/>
      <c r="L8">
        <v>63761</v>
      </c>
      <c r="M8">
        <f t="shared" si="2"/>
        <v>28.721171171171171</v>
      </c>
      <c r="N8">
        <f t="shared" si="3"/>
        <v>19147.447447447448</v>
      </c>
      <c r="O8">
        <f t="shared" si="4"/>
        <v>15.499999999999998</v>
      </c>
      <c r="P8">
        <f t="shared" si="5"/>
        <v>18780.180180180181</v>
      </c>
      <c r="Q8">
        <f t="shared" si="7"/>
        <v>1211.6245277535602</v>
      </c>
      <c r="R8">
        <f t="shared" si="8"/>
        <v>10.818076140656787</v>
      </c>
      <c r="S8">
        <f>AVERAGE(R8:R10)</f>
        <v>10.801757979177333</v>
      </c>
      <c r="T8">
        <f>STDEV(R8:R10)</f>
        <v>0.11169390086695656</v>
      </c>
      <c r="U8">
        <f>(T8/S8)*100</f>
        <v>1.0340344699656305</v>
      </c>
      <c r="V8">
        <f>S8*1.5*10^-12</f>
        <v>1.6202636968765999E-11</v>
      </c>
      <c r="W8">
        <f>S8*1.5</f>
        <v>16.202636968766001</v>
      </c>
      <c r="Y8">
        <f t="shared" si="6"/>
        <v>5</v>
      </c>
      <c r="AB8">
        <v>125</v>
      </c>
      <c r="AC8">
        <f>W44</f>
        <v>3.4353766208604926</v>
      </c>
      <c r="AD8">
        <f>W48</f>
        <v>1.551493890203568</v>
      </c>
    </row>
    <row r="9" spans="1:30" ht="19" thickTop="1" thickBot="1">
      <c r="C9" s="3">
        <f t="shared" si="0"/>
        <v>103</v>
      </c>
      <c r="D9" s="6">
        <v>40340</v>
      </c>
      <c r="E9" s="4">
        <v>2</v>
      </c>
      <c r="F9" s="5">
        <v>5</v>
      </c>
      <c r="G9" s="5" t="s">
        <v>26</v>
      </c>
      <c r="H9" s="17">
        <v>0.17708333333333334</v>
      </c>
      <c r="I9" s="17">
        <v>0.82291666666666663</v>
      </c>
      <c r="J9" s="18">
        <f t="shared" si="1"/>
        <v>15.499999999999998</v>
      </c>
      <c r="K9" s="5"/>
      <c r="L9">
        <v>62979</v>
      </c>
      <c r="M9">
        <f t="shared" si="2"/>
        <v>28.368918918918919</v>
      </c>
      <c r="N9">
        <f t="shared" si="3"/>
        <v>18912.612612612611</v>
      </c>
      <c r="O9">
        <f t="shared" si="4"/>
        <v>15.499999999999998</v>
      </c>
      <c r="P9">
        <f t="shared" si="5"/>
        <v>18545.345345345344</v>
      </c>
      <c r="Q9">
        <f t="shared" si="7"/>
        <v>1196.4738932480868</v>
      </c>
      <c r="R9">
        <f t="shared" si="8"/>
        <v>10.682802618286489</v>
      </c>
      <c r="Y9">
        <f t="shared" si="6"/>
        <v>5</v>
      </c>
    </row>
    <row r="10" spans="1:30" ht="19" thickTop="1" thickBot="1">
      <c r="C10" s="3">
        <f t="shared" si="0"/>
        <v>104</v>
      </c>
      <c r="D10" s="6">
        <v>40340</v>
      </c>
      <c r="E10" s="4">
        <v>2</v>
      </c>
      <c r="F10" s="5">
        <v>5</v>
      </c>
      <c r="G10" s="5" t="s">
        <v>26</v>
      </c>
      <c r="H10" s="17">
        <v>0.17708333333333334</v>
      </c>
      <c r="I10" s="17">
        <v>0.82291666666666663</v>
      </c>
      <c r="J10" s="18">
        <f t="shared" si="1"/>
        <v>15.499999999999998</v>
      </c>
      <c r="K10" s="5"/>
      <c r="L10">
        <v>64260</v>
      </c>
      <c r="M10">
        <f t="shared" si="2"/>
        <v>28.945945945945947</v>
      </c>
      <c r="N10">
        <f t="shared" si="3"/>
        <v>19297.297297297297</v>
      </c>
      <c r="O10">
        <f t="shared" si="4"/>
        <v>15.499999999999998</v>
      </c>
      <c r="P10">
        <f t="shared" si="5"/>
        <v>18930.03003003003</v>
      </c>
      <c r="Q10">
        <f t="shared" si="7"/>
        <v>1221.2922600019376</v>
      </c>
      <c r="R10">
        <f t="shared" si="8"/>
        <v>10.904395178588729</v>
      </c>
      <c r="Y10">
        <f t="shared" si="6"/>
        <v>5</v>
      </c>
    </row>
    <row r="11" spans="1:30" ht="19" thickTop="1" thickBot="1">
      <c r="C11" s="3">
        <f t="shared" si="0"/>
        <v>105</v>
      </c>
      <c r="D11" s="6">
        <v>40340</v>
      </c>
      <c r="E11" s="4">
        <v>2</v>
      </c>
      <c r="F11" s="5" t="s">
        <v>28</v>
      </c>
      <c r="G11" s="5" t="s">
        <v>25</v>
      </c>
      <c r="H11" s="17">
        <v>0.17708333333333334</v>
      </c>
      <c r="I11" s="17">
        <v>0.82291666666666663</v>
      </c>
      <c r="J11" s="18">
        <f t="shared" si="1"/>
        <v>15.499999999999998</v>
      </c>
      <c r="K11" s="5"/>
      <c r="L11">
        <v>766</v>
      </c>
      <c r="M11">
        <f t="shared" si="2"/>
        <v>0.34504504504504502</v>
      </c>
      <c r="N11">
        <f t="shared" si="3"/>
        <v>230.03003003002999</v>
      </c>
      <c r="O11">
        <f t="shared" si="4"/>
        <v>15.499999999999998</v>
      </c>
      <c r="Y11" t="str">
        <f t="shared" si="6"/>
        <v>25m blank</v>
      </c>
    </row>
    <row r="12" spans="1:30" ht="19" thickTop="1" thickBot="1">
      <c r="C12" s="3">
        <f t="shared" si="0"/>
        <v>106</v>
      </c>
      <c r="D12" s="6">
        <v>40340</v>
      </c>
      <c r="E12" s="4">
        <v>2</v>
      </c>
      <c r="F12" s="5">
        <v>25</v>
      </c>
      <c r="G12" s="5" t="s">
        <v>25</v>
      </c>
      <c r="H12" s="17">
        <v>0.17708333333333334</v>
      </c>
      <c r="I12" s="17">
        <v>0.82291666666666663</v>
      </c>
      <c r="J12" s="18">
        <f t="shared" si="1"/>
        <v>15.499999999999998</v>
      </c>
      <c r="K12" s="5"/>
      <c r="L12">
        <v>106183</v>
      </c>
      <c r="M12">
        <f t="shared" si="2"/>
        <v>47.830180180180179</v>
      </c>
      <c r="N12">
        <f t="shared" si="3"/>
        <v>31886.786786786786</v>
      </c>
      <c r="O12">
        <f t="shared" si="4"/>
        <v>15.499999999999998</v>
      </c>
      <c r="P12">
        <f t="shared" si="5"/>
        <v>31519.519519519519</v>
      </c>
      <c r="Q12">
        <f t="shared" si="7"/>
        <v>2033.5173883560983</v>
      </c>
      <c r="R12">
        <f t="shared" si="8"/>
        <v>18.15640525317945</v>
      </c>
      <c r="S12">
        <f>AVERAGE(R12:R14)</f>
        <v>17.844457360586393</v>
      </c>
      <c r="T12">
        <f>STDEV(R12:R14)</f>
        <v>0.27249485966597853</v>
      </c>
      <c r="U12">
        <f>(T12/S12)*100</f>
        <v>1.5270560161041735</v>
      </c>
      <c r="V12">
        <f>S12*1.5*10^-12</f>
        <v>2.676668604087959E-11</v>
      </c>
      <c r="W12">
        <f>S12*1.5</f>
        <v>26.766686040879591</v>
      </c>
      <c r="X12">
        <f>W12/W16</f>
        <v>1.6498643194916114</v>
      </c>
      <c r="Y12">
        <f t="shared" si="6"/>
        <v>25</v>
      </c>
    </row>
    <row r="13" spans="1:30" ht="19" thickTop="1" thickBot="1">
      <c r="C13" s="3">
        <f t="shared" si="0"/>
        <v>107</v>
      </c>
      <c r="D13" s="6">
        <v>40340</v>
      </c>
      <c r="E13" s="4">
        <v>2</v>
      </c>
      <c r="F13" s="5">
        <v>25</v>
      </c>
      <c r="G13" s="5" t="s">
        <v>25</v>
      </c>
      <c r="H13" s="17">
        <v>0.17708333333333334</v>
      </c>
      <c r="I13" s="17">
        <v>0.82291666666666663</v>
      </c>
      <c r="J13" s="18">
        <f t="shared" si="1"/>
        <v>15.499999999999998</v>
      </c>
      <c r="K13" s="5"/>
      <c r="L13">
        <v>103684</v>
      </c>
      <c r="M13">
        <f t="shared" si="2"/>
        <v>46.704504504504506</v>
      </c>
      <c r="N13">
        <f t="shared" si="3"/>
        <v>31136.336336336339</v>
      </c>
      <c r="O13">
        <f t="shared" si="4"/>
        <v>15.499999999999998</v>
      </c>
      <c r="P13">
        <f t="shared" si="5"/>
        <v>30769.069069069072</v>
      </c>
      <c r="Q13">
        <f t="shared" si="7"/>
        <v>1985.1012302625211</v>
      </c>
      <c r="R13">
        <f t="shared" si="8"/>
        <v>17.724118127343939</v>
      </c>
      <c r="Y13">
        <f t="shared" si="6"/>
        <v>25</v>
      </c>
    </row>
    <row r="14" spans="1:30" ht="19" thickTop="1" thickBot="1">
      <c r="C14" s="3">
        <f t="shared" si="0"/>
        <v>108</v>
      </c>
      <c r="D14" s="6">
        <v>40340</v>
      </c>
      <c r="E14" s="4">
        <v>2</v>
      </c>
      <c r="F14" s="5">
        <v>25</v>
      </c>
      <c r="G14" s="5" t="s">
        <v>25</v>
      </c>
      <c r="H14" s="17">
        <v>0.17708333333333334</v>
      </c>
      <c r="I14" s="17">
        <v>0.82291666666666663</v>
      </c>
      <c r="J14" s="18">
        <f t="shared" si="1"/>
        <v>15.499999999999998</v>
      </c>
      <c r="K14" s="5"/>
      <c r="L14">
        <v>103272</v>
      </c>
      <c r="M14">
        <f t="shared" si="2"/>
        <v>46.518918918918921</v>
      </c>
      <c r="N14">
        <f t="shared" si="3"/>
        <v>31012.612612612615</v>
      </c>
      <c r="O14">
        <f t="shared" si="4"/>
        <v>15.499999999999998</v>
      </c>
      <c r="P14">
        <f t="shared" si="5"/>
        <v>30645.345345345348</v>
      </c>
      <c r="Q14">
        <f t="shared" si="7"/>
        <v>1977.1190545384097</v>
      </c>
      <c r="R14">
        <f t="shared" si="8"/>
        <v>17.652848701235801</v>
      </c>
      <c r="Y14">
        <f t="shared" si="6"/>
        <v>25</v>
      </c>
    </row>
    <row r="15" spans="1:30" ht="19" thickTop="1" thickBot="1">
      <c r="C15" s="3">
        <f t="shared" si="0"/>
        <v>109</v>
      </c>
      <c r="D15" s="6">
        <v>40340</v>
      </c>
      <c r="E15" s="4">
        <v>2</v>
      </c>
      <c r="F15" s="5" t="s">
        <v>28</v>
      </c>
      <c r="G15" s="5" t="s">
        <v>26</v>
      </c>
      <c r="H15" s="17">
        <v>0.17708333333333334</v>
      </c>
      <c r="I15" s="17">
        <v>0.82291666666666663</v>
      </c>
      <c r="J15" s="18">
        <f t="shared" si="1"/>
        <v>15.499999999999998</v>
      </c>
      <c r="K15" s="5"/>
      <c r="L15">
        <v>789</v>
      </c>
      <c r="M15">
        <f t="shared" si="2"/>
        <v>0.35540540540540538</v>
      </c>
      <c r="N15">
        <f t="shared" si="3"/>
        <v>236.93693693693695</v>
      </c>
      <c r="O15">
        <f t="shared" si="4"/>
        <v>15.499999999999998</v>
      </c>
      <c r="Y15" t="str">
        <f t="shared" si="6"/>
        <v>25m blank</v>
      </c>
    </row>
    <row r="16" spans="1:30" ht="19" thickTop="1" thickBot="1">
      <c r="C16" s="3">
        <f t="shared" si="0"/>
        <v>110</v>
      </c>
      <c r="D16" s="6">
        <v>40340</v>
      </c>
      <c r="E16" s="4">
        <v>2</v>
      </c>
      <c r="F16" s="5">
        <v>25</v>
      </c>
      <c r="G16" s="5" t="s">
        <v>26</v>
      </c>
      <c r="H16" s="17">
        <v>0.17708333333333334</v>
      </c>
      <c r="I16" s="17">
        <v>0.82291666666666663</v>
      </c>
      <c r="J16" s="18">
        <f t="shared" si="1"/>
        <v>15.499999999999998</v>
      </c>
      <c r="K16" s="5"/>
      <c r="L16">
        <v>64336</v>
      </c>
      <c r="M16">
        <f t="shared" si="2"/>
        <v>28.980180180180181</v>
      </c>
      <c r="N16">
        <f t="shared" si="3"/>
        <v>19320.120120120118</v>
      </c>
      <c r="O16">
        <f t="shared" si="4"/>
        <v>15.499999999999998</v>
      </c>
      <c r="P16">
        <f t="shared" si="5"/>
        <v>18952.852852852851</v>
      </c>
      <c r="Q16">
        <f t="shared" si="7"/>
        <v>1222.7647001840551</v>
      </c>
      <c r="R16">
        <f t="shared" si="8"/>
        <v>10.917541965929063</v>
      </c>
      <c r="S16">
        <f>AVERAGE(R16:R18)</f>
        <v>10.815712025389445</v>
      </c>
      <c r="T16">
        <f>STDEV(R16:R18)</f>
        <v>0.24881584560938813</v>
      </c>
      <c r="U16">
        <f>(T16/S16)*100</f>
        <v>2.3005036101673473</v>
      </c>
      <c r="V16">
        <f>S16*1.5*10^-12</f>
        <v>1.6223568038084166E-11</v>
      </c>
      <c r="W16">
        <f>S16*1.5</f>
        <v>16.223568038084167</v>
      </c>
      <c r="Y16">
        <f t="shared" si="6"/>
        <v>25</v>
      </c>
    </row>
    <row r="17" spans="3:25" ht="19" thickTop="1" thickBot="1">
      <c r="C17" s="3">
        <f t="shared" si="0"/>
        <v>111</v>
      </c>
      <c r="D17" s="6">
        <v>40340</v>
      </c>
      <c r="E17" s="4">
        <v>2</v>
      </c>
      <c r="F17" s="5">
        <v>25</v>
      </c>
      <c r="G17" s="5" t="s">
        <v>26</v>
      </c>
      <c r="H17" s="17">
        <v>0.17708333333333334</v>
      </c>
      <c r="I17" s="17">
        <v>0.82291666666666663</v>
      </c>
      <c r="J17" s="18">
        <f t="shared" si="1"/>
        <v>15.499999999999998</v>
      </c>
      <c r="K17" s="5"/>
      <c r="L17">
        <v>62108</v>
      </c>
      <c r="M17">
        <f t="shared" si="2"/>
        <v>27.976576576576576</v>
      </c>
      <c r="N17">
        <f t="shared" si="3"/>
        <v>18651.05105105105</v>
      </c>
      <c r="O17">
        <f t="shared" si="4"/>
        <v>15.499999999999998</v>
      </c>
      <c r="P17">
        <f t="shared" si="5"/>
        <v>18283.783783783783</v>
      </c>
      <c r="Q17">
        <f t="shared" si="7"/>
        <v>1179.5989537925022</v>
      </c>
      <c r="R17">
        <f t="shared" si="8"/>
        <v>10.532133516004484</v>
      </c>
      <c r="Y17">
        <f t="shared" si="6"/>
        <v>25</v>
      </c>
    </row>
    <row r="18" spans="3:25" ht="19" thickTop="1" thickBot="1">
      <c r="C18" s="3">
        <f t="shared" si="0"/>
        <v>112</v>
      </c>
      <c r="D18" s="6">
        <v>40340</v>
      </c>
      <c r="E18" s="4">
        <v>2</v>
      </c>
      <c r="F18" s="5">
        <v>25</v>
      </c>
      <c r="G18" s="5" t="s">
        <v>26</v>
      </c>
      <c r="H18" s="17">
        <v>0.17708333333333334</v>
      </c>
      <c r="I18" s="17">
        <v>0.82291666666666663</v>
      </c>
      <c r="J18" s="18">
        <f t="shared" si="1"/>
        <v>15.499999999999998</v>
      </c>
      <c r="K18" s="5"/>
      <c r="L18">
        <v>64798</v>
      </c>
      <c r="M18">
        <f t="shared" si="2"/>
        <v>29.188288288288287</v>
      </c>
      <c r="N18">
        <f t="shared" si="3"/>
        <v>19458.858858858857</v>
      </c>
      <c r="O18">
        <f t="shared" si="4"/>
        <v>15.499999999999998</v>
      </c>
      <c r="P18">
        <f t="shared" si="5"/>
        <v>19091.59159159159</v>
      </c>
      <c r="Q18">
        <f t="shared" si="7"/>
        <v>1231.7155865542964</v>
      </c>
      <c r="R18">
        <f t="shared" si="8"/>
        <v>10.99746059423479</v>
      </c>
      <c r="Y18">
        <f t="shared" si="6"/>
        <v>25</v>
      </c>
    </row>
    <row r="19" spans="3:25" ht="19" thickTop="1" thickBot="1">
      <c r="C19" s="3">
        <f t="shared" si="0"/>
        <v>113</v>
      </c>
      <c r="D19" s="6">
        <v>40340</v>
      </c>
      <c r="E19" s="4">
        <v>2</v>
      </c>
      <c r="F19" s="5" t="s">
        <v>29</v>
      </c>
      <c r="G19" s="5" t="s">
        <v>25</v>
      </c>
      <c r="H19" s="17">
        <v>0.17708333333333334</v>
      </c>
      <c r="I19" s="17">
        <v>0.82291666666666663</v>
      </c>
      <c r="J19" s="18">
        <f t="shared" si="1"/>
        <v>15.499999999999998</v>
      </c>
      <c r="K19" s="5"/>
      <c r="L19">
        <v>531</v>
      </c>
      <c r="M19">
        <f t="shared" si="2"/>
        <v>0.23918918918918919</v>
      </c>
      <c r="N19">
        <f t="shared" si="3"/>
        <v>159.45945945945948</v>
      </c>
      <c r="O19">
        <f t="shared" si="4"/>
        <v>15.499999999999998</v>
      </c>
      <c r="Y19" t="str">
        <f t="shared" si="6"/>
        <v>45m blank</v>
      </c>
    </row>
    <row r="20" spans="3:25" ht="19" thickTop="1" thickBot="1">
      <c r="C20" s="3">
        <f t="shared" si="0"/>
        <v>114</v>
      </c>
      <c r="D20" s="6">
        <v>40340</v>
      </c>
      <c r="E20" s="4">
        <v>2</v>
      </c>
      <c r="F20" s="5">
        <v>45</v>
      </c>
      <c r="G20" s="5" t="s">
        <v>25</v>
      </c>
      <c r="H20" s="17">
        <v>0.17708333333333334</v>
      </c>
      <c r="I20" s="17">
        <v>0.82291666666666663</v>
      </c>
      <c r="J20" s="18">
        <f t="shared" si="1"/>
        <v>15.499999999999998</v>
      </c>
      <c r="K20" s="5"/>
      <c r="L20">
        <v>64518</v>
      </c>
      <c r="M20">
        <f t="shared" si="2"/>
        <v>29.062162162162164</v>
      </c>
      <c r="N20">
        <f t="shared" si="3"/>
        <v>19374.774774774774</v>
      </c>
      <c r="O20">
        <f t="shared" si="4"/>
        <v>15.499999999999998</v>
      </c>
      <c r="P20">
        <f t="shared" si="5"/>
        <v>19007.507507507507</v>
      </c>
      <c r="Q20">
        <f t="shared" si="7"/>
        <v>1226.2908069359682</v>
      </c>
      <c r="R20">
        <f t="shared" si="8"/>
        <v>10.949025061928287</v>
      </c>
      <c r="S20">
        <f>AVERAGE(R20:R22)</f>
        <v>10.861033844904815</v>
      </c>
      <c r="T20">
        <f>STDEV(R20:R22)</f>
        <v>8.6044102020539581E-2</v>
      </c>
      <c r="U20">
        <f>(T20/S20)*100</f>
        <v>0.7922275471124236</v>
      </c>
      <c r="V20">
        <f>S20*1.5*10^-12</f>
        <v>1.6291550767357223E-11</v>
      </c>
      <c r="W20">
        <f>S20*1.5</f>
        <v>16.291550767357222</v>
      </c>
      <c r="X20">
        <f>W20/W24</f>
        <v>1.7731243528193543</v>
      </c>
      <c r="Y20">
        <f t="shared" si="6"/>
        <v>45</v>
      </c>
    </row>
    <row r="21" spans="3:25" ht="19" thickTop="1" thickBot="1">
      <c r="C21" s="3">
        <f t="shared" si="0"/>
        <v>115</v>
      </c>
      <c r="D21" s="6">
        <v>40340</v>
      </c>
      <c r="E21" s="4">
        <v>2</v>
      </c>
      <c r="F21" s="5">
        <v>45</v>
      </c>
      <c r="G21" s="5" t="s">
        <v>25</v>
      </c>
      <c r="H21" s="17">
        <v>0.17708333333333334</v>
      </c>
      <c r="I21" s="17">
        <v>0.82291666666666663</v>
      </c>
      <c r="J21" s="18">
        <f t="shared" si="1"/>
        <v>15.499999999999998</v>
      </c>
      <c r="K21" s="5"/>
      <c r="L21">
        <v>63986</v>
      </c>
      <c r="M21">
        <f t="shared" si="2"/>
        <v>28.822522522522522</v>
      </c>
      <c r="N21">
        <f t="shared" si="3"/>
        <v>19215.015015015015</v>
      </c>
      <c r="O21">
        <f t="shared" si="4"/>
        <v>15.499999999999998</v>
      </c>
      <c r="P21">
        <f t="shared" si="5"/>
        <v>18847.747747747748</v>
      </c>
      <c r="Q21">
        <f t="shared" si="7"/>
        <v>1215.9837256611452</v>
      </c>
      <c r="R21">
        <f t="shared" si="8"/>
        <v>10.856997550545939</v>
      </c>
      <c r="Y21">
        <f t="shared" si="6"/>
        <v>45</v>
      </c>
    </row>
    <row r="22" spans="3:25" ht="19" thickTop="1" thickBot="1">
      <c r="C22" s="3">
        <f t="shared" si="0"/>
        <v>116</v>
      </c>
      <c r="D22" s="6">
        <v>40340</v>
      </c>
      <c r="E22" s="4">
        <v>2</v>
      </c>
      <c r="F22" s="5">
        <v>45</v>
      </c>
      <c r="G22" s="5" t="s">
        <v>25</v>
      </c>
      <c r="H22" s="17">
        <v>0.17708333333333334</v>
      </c>
      <c r="I22" s="17">
        <v>0.82291666666666663</v>
      </c>
      <c r="J22" s="18">
        <f t="shared" si="1"/>
        <v>15.499999999999998</v>
      </c>
      <c r="K22" s="5"/>
      <c r="L22">
        <v>63524</v>
      </c>
      <c r="M22">
        <f t="shared" si="2"/>
        <v>28.614414414414416</v>
      </c>
      <c r="N22">
        <f t="shared" si="3"/>
        <v>19076.27627627628</v>
      </c>
      <c r="O22">
        <f t="shared" si="4"/>
        <v>15.499999999999998</v>
      </c>
      <c r="P22">
        <f t="shared" si="5"/>
        <v>18709.009009009013</v>
      </c>
      <c r="Q22">
        <f t="shared" si="7"/>
        <v>1207.0328392909041</v>
      </c>
      <c r="R22">
        <f t="shared" si="8"/>
        <v>10.777078922240216</v>
      </c>
      <c r="Y22">
        <f t="shared" si="6"/>
        <v>45</v>
      </c>
    </row>
    <row r="23" spans="3:25" ht="19" thickTop="1" thickBot="1">
      <c r="C23" s="3">
        <f t="shared" si="0"/>
        <v>117</v>
      </c>
      <c r="D23" s="6">
        <v>40340</v>
      </c>
      <c r="E23" s="4">
        <v>2</v>
      </c>
      <c r="F23" s="5" t="s">
        <v>29</v>
      </c>
      <c r="G23" s="5" t="s">
        <v>26</v>
      </c>
      <c r="H23" s="17">
        <v>0.17708333333333334</v>
      </c>
      <c r="I23" s="17">
        <v>0.82291666666666663</v>
      </c>
      <c r="J23" s="18">
        <f t="shared" si="1"/>
        <v>15.499999999999998</v>
      </c>
      <c r="K23" s="5"/>
      <c r="L23">
        <v>486</v>
      </c>
      <c r="M23">
        <f t="shared" si="2"/>
        <v>0.21891891891891893</v>
      </c>
      <c r="N23">
        <f t="shared" si="3"/>
        <v>145.94594594594597</v>
      </c>
      <c r="O23">
        <f t="shared" si="4"/>
        <v>15.499999999999998</v>
      </c>
      <c r="Y23" t="str">
        <f t="shared" si="6"/>
        <v>45m blank</v>
      </c>
    </row>
    <row r="24" spans="3:25" ht="19" thickTop="1" thickBot="1">
      <c r="C24" s="3">
        <f t="shared" si="0"/>
        <v>118</v>
      </c>
      <c r="D24" s="6">
        <v>40340</v>
      </c>
      <c r="E24" s="4">
        <v>2</v>
      </c>
      <c r="F24" s="5">
        <v>45</v>
      </c>
      <c r="G24" s="5" t="s">
        <v>26</v>
      </c>
      <c r="H24" s="17">
        <v>0.17708333333333334</v>
      </c>
      <c r="I24" s="17">
        <v>0.82291666666666663</v>
      </c>
      <c r="J24" s="18">
        <f t="shared" si="1"/>
        <v>15.499999999999998</v>
      </c>
      <c r="K24" s="5"/>
      <c r="L24">
        <v>36030</v>
      </c>
      <c r="M24">
        <f t="shared" si="2"/>
        <v>16.22972972972973</v>
      </c>
      <c r="N24">
        <f t="shared" si="3"/>
        <v>10819.819819819821</v>
      </c>
      <c r="O24">
        <f t="shared" si="4"/>
        <v>15.499999999999998</v>
      </c>
      <c r="P24">
        <f t="shared" si="5"/>
        <v>10452.552552552554</v>
      </c>
      <c r="Q24">
        <f t="shared" si="7"/>
        <v>674.35822919693896</v>
      </c>
      <c r="R24">
        <f t="shared" si="8"/>
        <v>6.0210556178298118</v>
      </c>
      <c r="S24">
        <f>AVERAGE(R24:R26)</f>
        <v>6.1253649963327392</v>
      </c>
      <c r="T24">
        <f>STDEV(R24:R26)</f>
        <v>9.4710462293557715E-2</v>
      </c>
      <c r="U24">
        <f>(T24/S24)*100</f>
        <v>1.5462011218965881</v>
      </c>
      <c r="V24">
        <f>S24*1.5*10^-12</f>
        <v>9.1880474944991084E-12</v>
      </c>
      <c r="W24">
        <f>S24*1.5</f>
        <v>9.1880474944991093</v>
      </c>
      <c r="Y24">
        <f t="shared" si="6"/>
        <v>45</v>
      </c>
    </row>
    <row r="25" spans="3:25" ht="19" thickTop="1" thickBot="1">
      <c r="C25" s="3">
        <f t="shared" si="0"/>
        <v>119</v>
      </c>
      <c r="D25" s="6">
        <v>40340</v>
      </c>
      <c r="E25" s="4">
        <v>2</v>
      </c>
      <c r="F25" s="5">
        <v>45</v>
      </c>
      <c r="G25" s="5" t="s">
        <v>26</v>
      </c>
      <c r="H25" s="17">
        <v>0.17708333333333334</v>
      </c>
      <c r="I25" s="17">
        <v>0.82291666666666663</v>
      </c>
      <c r="J25" s="18">
        <f t="shared" si="1"/>
        <v>15.499999999999998</v>
      </c>
      <c r="K25" s="5"/>
      <c r="L25">
        <v>37099</v>
      </c>
      <c r="M25">
        <f t="shared" si="2"/>
        <v>16.71126126126126</v>
      </c>
      <c r="N25">
        <f t="shared" si="3"/>
        <v>11140.84084084084</v>
      </c>
      <c r="O25">
        <f t="shared" si="4"/>
        <v>15.499999999999998</v>
      </c>
      <c r="P25">
        <f t="shared" si="5"/>
        <v>10773.573573573573</v>
      </c>
      <c r="Q25">
        <f t="shared" si="7"/>
        <v>695.06926281119831</v>
      </c>
      <c r="R25">
        <f t="shared" si="8"/>
        <v>6.205975560814271</v>
      </c>
      <c r="Y25">
        <f t="shared" si="6"/>
        <v>45</v>
      </c>
    </row>
    <row r="26" spans="3:25" ht="19" thickTop="1" thickBot="1">
      <c r="C26" s="3">
        <f t="shared" si="0"/>
        <v>120</v>
      </c>
      <c r="D26" s="6">
        <v>40340</v>
      </c>
      <c r="E26" s="4">
        <v>2</v>
      </c>
      <c r="F26" s="5">
        <v>45</v>
      </c>
      <c r="G26" s="5" t="s">
        <v>26</v>
      </c>
      <c r="H26" s="17">
        <v>0.17708333333333334</v>
      </c>
      <c r="I26" s="17">
        <v>0.82291666666666663</v>
      </c>
      <c r="J26" s="18">
        <f t="shared" si="1"/>
        <v>15.499999999999998</v>
      </c>
      <c r="K26" s="5"/>
      <c r="L26">
        <v>36770</v>
      </c>
      <c r="M26">
        <f t="shared" si="2"/>
        <v>16.563063063063062</v>
      </c>
      <c r="N26">
        <f t="shared" si="3"/>
        <v>11042.042042042041</v>
      </c>
      <c r="O26">
        <f t="shared" si="4"/>
        <v>15.499999999999998</v>
      </c>
      <c r="P26">
        <f t="shared" si="5"/>
        <v>10674.774774774774</v>
      </c>
      <c r="Q26">
        <f t="shared" si="7"/>
        <v>688.69514675966298</v>
      </c>
      <c r="R26">
        <f t="shared" si="8"/>
        <v>6.149063810354134</v>
      </c>
      <c r="Y26">
        <f t="shared" si="6"/>
        <v>45</v>
      </c>
    </row>
    <row r="27" spans="3:25" ht="19" thickTop="1" thickBot="1">
      <c r="C27" s="3">
        <f>C26+1</f>
        <v>121</v>
      </c>
      <c r="D27" s="6">
        <v>40340</v>
      </c>
      <c r="E27" s="4">
        <v>2</v>
      </c>
      <c r="F27" s="5" t="s">
        <v>30</v>
      </c>
      <c r="G27" s="5" t="s">
        <v>25</v>
      </c>
      <c r="H27" s="17">
        <v>0.17708333333333334</v>
      </c>
      <c r="I27" s="17">
        <v>0.82291666666666663</v>
      </c>
      <c r="J27" s="18">
        <f t="shared" si="1"/>
        <v>15.499999999999998</v>
      </c>
      <c r="K27" s="5"/>
      <c r="L27">
        <v>537</v>
      </c>
      <c r="M27">
        <f t="shared" si="2"/>
        <v>0.24189189189189189</v>
      </c>
      <c r="N27">
        <f t="shared" si="3"/>
        <v>161.26126126126124</v>
      </c>
      <c r="O27">
        <f t="shared" si="4"/>
        <v>15.499999999999998</v>
      </c>
      <c r="Y27" t="str">
        <f t="shared" si="6"/>
        <v>75m blank</v>
      </c>
    </row>
    <row r="28" spans="3:25" ht="19" thickTop="1" thickBot="1">
      <c r="C28" s="3">
        <f t="shared" si="0"/>
        <v>122</v>
      </c>
      <c r="D28" s="6">
        <v>40340</v>
      </c>
      <c r="E28" s="4">
        <v>2</v>
      </c>
      <c r="F28" s="5">
        <v>75</v>
      </c>
      <c r="G28" s="5" t="s">
        <v>25</v>
      </c>
      <c r="H28" s="17">
        <v>0.17708333333333334</v>
      </c>
      <c r="I28" s="17">
        <v>0.82291666666666663</v>
      </c>
      <c r="J28" s="18">
        <f t="shared" si="1"/>
        <v>15.499999999999998</v>
      </c>
      <c r="K28" s="5"/>
      <c r="L28">
        <v>47905</v>
      </c>
      <c r="M28">
        <f t="shared" si="2"/>
        <v>21.578828828828829</v>
      </c>
      <c r="N28">
        <f t="shared" si="3"/>
        <v>14385.885885885886</v>
      </c>
      <c r="O28">
        <f t="shared" si="4"/>
        <v>15.499999999999998</v>
      </c>
      <c r="P28">
        <f t="shared" si="5"/>
        <v>14018.618618618619</v>
      </c>
      <c r="Q28">
        <f t="shared" si="7"/>
        <v>904.42700765281427</v>
      </c>
      <c r="R28">
        <f t="shared" si="8"/>
        <v>8.0752411397572708</v>
      </c>
      <c r="S28">
        <f>AVERAGE(R28:R30)</f>
        <v>8.4393148909277969</v>
      </c>
      <c r="T28">
        <f>STDEV(R28:R30)</f>
        <v>0.34937280063458775</v>
      </c>
      <c r="U28">
        <f>(T28/S28)*100</f>
        <v>4.1398242055188748</v>
      </c>
      <c r="V28">
        <f>S28*1.5*10^-12</f>
        <v>1.2658972336391696E-11</v>
      </c>
      <c r="W28">
        <f>S28*1.5</f>
        <v>12.658972336391695</v>
      </c>
      <c r="X28">
        <f>W28/W32</f>
        <v>1.7425676560583876</v>
      </c>
      <c r="Y28">
        <f t="shared" si="6"/>
        <v>75</v>
      </c>
    </row>
    <row r="29" spans="3:25" ht="19" thickTop="1" thickBot="1">
      <c r="C29" s="3">
        <f t="shared" si="0"/>
        <v>123</v>
      </c>
      <c r="D29" s="6">
        <v>40340</v>
      </c>
      <c r="E29" s="4">
        <v>2</v>
      </c>
      <c r="F29" s="5">
        <v>75</v>
      </c>
      <c r="G29" s="5" t="s">
        <v>25</v>
      </c>
      <c r="H29" s="17">
        <v>0.17708333333333334</v>
      </c>
      <c r="I29" s="17">
        <v>0.82291666666666663</v>
      </c>
      <c r="J29" s="18">
        <f t="shared" si="1"/>
        <v>15.499999999999998</v>
      </c>
      <c r="K29" s="5"/>
      <c r="L29">
        <v>51932</v>
      </c>
      <c r="M29">
        <f t="shared" si="2"/>
        <v>23.392792792792793</v>
      </c>
      <c r="N29">
        <f t="shared" si="3"/>
        <v>15595.195195195196</v>
      </c>
      <c r="O29">
        <f t="shared" si="4"/>
        <v>15.499999999999998</v>
      </c>
      <c r="P29">
        <f t="shared" si="5"/>
        <v>15227.927927927929</v>
      </c>
      <c r="Q29">
        <f t="shared" si="7"/>
        <v>982.44696309212452</v>
      </c>
      <c r="R29">
        <f t="shared" si="8"/>
        <v>8.7718478847511125</v>
      </c>
      <c r="Y29">
        <f t="shared" si="6"/>
        <v>75</v>
      </c>
    </row>
    <row r="30" spans="3:25" ht="19" thickTop="1" thickBot="1">
      <c r="C30" s="3">
        <f t="shared" si="0"/>
        <v>124</v>
      </c>
      <c r="D30" s="6">
        <v>40340</v>
      </c>
      <c r="E30" s="4">
        <v>2</v>
      </c>
      <c r="F30" s="5">
        <v>75</v>
      </c>
      <c r="G30" s="5" t="s">
        <v>25</v>
      </c>
      <c r="H30" s="17">
        <v>0.17708333333333334</v>
      </c>
      <c r="I30" s="17">
        <v>0.82291666666666663</v>
      </c>
      <c r="J30" s="18">
        <f t="shared" si="1"/>
        <v>15.499999999999998</v>
      </c>
      <c r="K30" s="5"/>
      <c r="L30">
        <v>50192</v>
      </c>
      <c r="M30">
        <f t="shared" si="2"/>
        <v>22.609009009009011</v>
      </c>
      <c r="N30">
        <f t="shared" si="3"/>
        <v>15072.672672672674</v>
      </c>
      <c r="O30">
        <f t="shared" si="4"/>
        <v>15.499999999999998</v>
      </c>
      <c r="P30">
        <f t="shared" si="5"/>
        <v>14705.405405405407</v>
      </c>
      <c r="Q30">
        <f t="shared" si="7"/>
        <v>948.7358326068005</v>
      </c>
      <c r="R30">
        <f t="shared" si="8"/>
        <v>8.4708556482750037</v>
      </c>
      <c r="Y30">
        <f t="shared" si="6"/>
        <v>75</v>
      </c>
    </row>
    <row r="31" spans="3:25" ht="19" thickTop="1" thickBot="1">
      <c r="C31" s="3">
        <f t="shared" si="0"/>
        <v>125</v>
      </c>
      <c r="D31" s="6">
        <v>40340</v>
      </c>
      <c r="E31" s="4">
        <v>2</v>
      </c>
      <c r="F31" s="5" t="s">
        <v>30</v>
      </c>
      <c r="G31" s="5" t="s">
        <v>26</v>
      </c>
      <c r="H31" s="17">
        <v>0.17708333333333334</v>
      </c>
      <c r="I31" s="17">
        <v>0.82291666666666663</v>
      </c>
      <c r="J31" s="18">
        <f t="shared" si="1"/>
        <v>15.499999999999998</v>
      </c>
      <c r="K31" s="5"/>
      <c r="L31">
        <v>689</v>
      </c>
      <c r="M31">
        <f t="shared" si="2"/>
        <v>0.31036036036036035</v>
      </c>
      <c r="N31">
        <f t="shared" si="3"/>
        <v>206.90690690690693</v>
      </c>
      <c r="O31">
        <f t="shared" si="4"/>
        <v>15.499999999999998</v>
      </c>
      <c r="Y31" t="str">
        <f t="shared" si="6"/>
        <v>75m blank</v>
      </c>
    </row>
    <row r="32" spans="3:25" ht="19" thickTop="1" thickBot="1">
      <c r="C32" s="3">
        <f t="shared" si="0"/>
        <v>126</v>
      </c>
      <c r="D32" s="6">
        <v>40340</v>
      </c>
      <c r="E32" s="4">
        <v>2</v>
      </c>
      <c r="F32" s="5">
        <v>75</v>
      </c>
      <c r="G32" s="5" t="s">
        <v>26</v>
      </c>
      <c r="H32" s="17">
        <v>0.17708333333333334</v>
      </c>
      <c r="I32" s="17">
        <v>0.82291666666666663</v>
      </c>
      <c r="J32" s="18">
        <f t="shared" si="1"/>
        <v>15.499999999999998</v>
      </c>
      <c r="K32" s="5"/>
      <c r="L32">
        <v>30089</v>
      </c>
      <c r="M32">
        <f t="shared" si="2"/>
        <v>13.553603603603603</v>
      </c>
      <c r="N32">
        <f t="shared" si="3"/>
        <v>9035.7357357357359</v>
      </c>
      <c r="O32">
        <f t="shared" si="4"/>
        <v>15.499999999999998</v>
      </c>
      <c r="P32">
        <f t="shared" si="5"/>
        <v>8668.4684684684689</v>
      </c>
      <c r="Q32">
        <f t="shared" si="7"/>
        <v>559.2560302237722</v>
      </c>
      <c r="R32">
        <f t="shared" si="8"/>
        <v>4.9933574127122515</v>
      </c>
      <c r="S32">
        <f>AVERAGE(R32:R34)</f>
        <v>4.8430342785181502</v>
      </c>
      <c r="T32">
        <f>STDEV(R32:R34)</f>
        <v>0.2490686114435901</v>
      </c>
      <c r="U32">
        <f>(T32/S32)*100</f>
        <v>5.142821568460981</v>
      </c>
      <c r="V32">
        <f>S32*1.5*10^-12</f>
        <v>7.2645514177772251E-12</v>
      </c>
      <c r="W32">
        <f>S32*1.5</f>
        <v>7.2645514177772252</v>
      </c>
      <c r="Y32">
        <f t="shared" si="6"/>
        <v>75</v>
      </c>
    </row>
    <row r="33" spans="3:25" ht="19" thickTop="1" thickBot="1">
      <c r="C33" s="3">
        <f t="shared" si="0"/>
        <v>127</v>
      </c>
      <c r="D33" s="6">
        <v>40340</v>
      </c>
      <c r="E33" s="4">
        <v>2</v>
      </c>
      <c r="F33" s="5">
        <v>75</v>
      </c>
      <c r="G33" s="5" t="s">
        <v>26</v>
      </c>
      <c r="H33" s="17">
        <v>0.17708333333333334</v>
      </c>
      <c r="I33" s="17">
        <v>0.82291666666666663</v>
      </c>
      <c r="J33" s="18">
        <f t="shared" si="1"/>
        <v>15.499999999999998</v>
      </c>
      <c r="K33" s="5"/>
      <c r="L33">
        <v>30013</v>
      </c>
      <c r="M33">
        <f t="shared" si="2"/>
        <v>13.51936936936937</v>
      </c>
      <c r="N33">
        <f t="shared" si="3"/>
        <v>9012.9129129129142</v>
      </c>
      <c r="O33">
        <f t="shared" si="4"/>
        <v>15.499999999999998</v>
      </c>
      <c r="P33">
        <f t="shared" si="5"/>
        <v>8645.6456456456472</v>
      </c>
      <c r="Q33">
        <f t="shared" si="7"/>
        <v>557.78359004165475</v>
      </c>
      <c r="R33">
        <f t="shared" si="8"/>
        <v>4.9802106253719174</v>
      </c>
      <c r="Y33">
        <f t="shared" si="6"/>
        <v>75</v>
      </c>
    </row>
    <row r="34" spans="3:25" ht="19" thickTop="1" thickBot="1">
      <c r="C34" s="3">
        <f t="shared" si="0"/>
        <v>128</v>
      </c>
      <c r="D34" s="6">
        <v>40340</v>
      </c>
      <c r="E34" s="4">
        <v>2</v>
      </c>
      <c r="F34" s="5">
        <v>75</v>
      </c>
      <c r="G34" s="5" t="s">
        <v>26</v>
      </c>
      <c r="H34" s="17">
        <v>0.17708333333333334</v>
      </c>
      <c r="I34" s="17">
        <v>0.82291666666666663</v>
      </c>
      <c r="J34" s="18">
        <f t="shared" si="1"/>
        <v>15.499999999999998</v>
      </c>
      <c r="K34" s="5"/>
      <c r="L34">
        <v>27558</v>
      </c>
      <c r="M34">
        <f t="shared" si="2"/>
        <v>12.413513513513514</v>
      </c>
      <c r="N34">
        <f t="shared" si="3"/>
        <v>8275.6756756756768</v>
      </c>
      <c r="O34">
        <f t="shared" si="4"/>
        <v>15.499999999999998</v>
      </c>
      <c r="P34">
        <f t="shared" si="5"/>
        <v>7908.4084084084097</v>
      </c>
      <c r="Q34">
        <f t="shared" si="7"/>
        <v>510.21989731667168</v>
      </c>
      <c r="R34">
        <f t="shared" si="8"/>
        <v>4.5555347974702824</v>
      </c>
      <c r="Y34">
        <f t="shared" si="6"/>
        <v>75</v>
      </c>
    </row>
    <row r="35" spans="3:25" ht="19" thickTop="1" thickBot="1">
      <c r="C35" s="3">
        <f t="shared" si="0"/>
        <v>129</v>
      </c>
      <c r="D35" s="6">
        <v>40340</v>
      </c>
      <c r="E35" s="4">
        <v>2</v>
      </c>
      <c r="F35" s="5" t="s">
        <v>31</v>
      </c>
      <c r="G35" s="5" t="s">
        <v>25</v>
      </c>
      <c r="H35" s="17">
        <v>0.17708333333333334</v>
      </c>
      <c r="I35" s="17">
        <v>0.82291666666666663</v>
      </c>
      <c r="J35" s="18">
        <f t="shared" si="1"/>
        <v>15.499999999999998</v>
      </c>
      <c r="K35" s="5"/>
      <c r="L35">
        <v>553</v>
      </c>
      <c r="M35">
        <f t="shared" si="2"/>
        <v>0.24909909909909911</v>
      </c>
      <c r="N35">
        <f t="shared" si="3"/>
        <v>166.06606606606607</v>
      </c>
      <c r="O35">
        <f t="shared" si="4"/>
        <v>15.499999999999998</v>
      </c>
      <c r="Y35" t="str">
        <f t="shared" si="6"/>
        <v>100m blank</v>
      </c>
    </row>
    <row r="36" spans="3:25" ht="19" thickTop="1" thickBot="1">
      <c r="C36" s="3">
        <f t="shared" si="0"/>
        <v>130</v>
      </c>
      <c r="D36" s="6">
        <v>40340</v>
      </c>
      <c r="E36" s="4">
        <v>2</v>
      </c>
      <c r="F36" s="5">
        <v>100</v>
      </c>
      <c r="G36" s="5" t="s">
        <v>25</v>
      </c>
      <c r="H36" s="17">
        <v>0.17708333333333334</v>
      </c>
      <c r="I36" s="17">
        <v>0.82291666666666663</v>
      </c>
      <c r="J36" s="18">
        <f t="shared" si="1"/>
        <v>15.499999999999998</v>
      </c>
      <c r="K36" s="5"/>
      <c r="L36">
        <v>3598</v>
      </c>
      <c r="M36">
        <f t="shared" si="2"/>
        <v>1.6207207207207208</v>
      </c>
      <c r="N36">
        <f t="shared" si="3"/>
        <v>1080.4804804804805</v>
      </c>
      <c r="O36">
        <f t="shared" si="4"/>
        <v>15.499999999999998</v>
      </c>
      <c r="P36">
        <f t="shared" si="5"/>
        <v>713.21321321321329</v>
      </c>
      <c r="Q36">
        <f t="shared" si="7"/>
        <v>46.013755691175056</v>
      </c>
      <c r="R36">
        <f t="shared" si="8"/>
        <v>0.41083710438549159</v>
      </c>
      <c r="S36">
        <f>AVERAGE(R36:R38)</f>
        <v>0.49738678770936834</v>
      </c>
      <c r="T36">
        <f>STDEV(R36:R38)</f>
        <v>0.22762730587002519</v>
      </c>
      <c r="U36">
        <f>(T36/S36)*100</f>
        <v>45.764646648200021</v>
      </c>
      <c r="V36">
        <f>S36*1.5*10^-12</f>
        <v>7.4608018156405256E-13</v>
      </c>
      <c r="W36">
        <f>S36*1.5</f>
        <v>0.74608018156405254</v>
      </c>
      <c r="X36">
        <f>W36/W40</f>
        <v>0.16587823545248256</v>
      </c>
      <c r="Y36">
        <f t="shared" si="6"/>
        <v>100</v>
      </c>
    </row>
    <row r="37" spans="3:25" ht="19" thickTop="1" thickBot="1">
      <c r="C37" s="3">
        <f t="shared" si="0"/>
        <v>131</v>
      </c>
      <c r="D37" s="6">
        <v>40340</v>
      </c>
      <c r="E37" s="4">
        <v>2</v>
      </c>
      <c r="F37" s="5">
        <v>100</v>
      </c>
      <c r="G37" s="5" t="s">
        <v>25</v>
      </c>
      <c r="H37" s="17">
        <v>0.17708333333333334</v>
      </c>
      <c r="I37" s="17">
        <v>0.82291666666666663</v>
      </c>
      <c r="J37" s="18">
        <f t="shared" si="1"/>
        <v>15.499999999999998</v>
      </c>
      <c r="K37" s="5"/>
      <c r="L37">
        <v>5591</v>
      </c>
      <c r="M37">
        <f t="shared" si="2"/>
        <v>2.5184684684684684</v>
      </c>
      <c r="N37">
        <f t="shared" si="3"/>
        <v>1678.9789789789788</v>
      </c>
      <c r="O37">
        <f t="shared" si="4"/>
        <v>15.499999999999998</v>
      </c>
      <c r="P37">
        <f t="shared" si="5"/>
        <v>1311.7117117117116</v>
      </c>
      <c r="Q37">
        <f t="shared" si="7"/>
        <v>84.626562045916884</v>
      </c>
      <c r="R37">
        <f t="shared" si="8"/>
        <v>0.75559430398140071</v>
      </c>
      <c r="Y37">
        <f t="shared" si="6"/>
        <v>100</v>
      </c>
    </row>
    <row r="38" spans="3:25" ht="19" thickTop="1" thickBot="1">
      <c r="C38" s="3">
        <f t="shared" si="0"/>
        <v>132</v>
      </c>
      <c r="D38" s="6">
        <v>40340</v>
      </c>
      <c r="E38" s="4">
        <v>2</v>
      </c>
      <c r="F38" s="5">
        <v>100</v>
      </c>
      <c r="G38" s="5" t="s">
        <v>25</v>
      </c>
      <c r="H38" s="17">
        <v>0.17708333333333334</v>
      </c>
      <c r="I38" s="17">
        <v>0.82291666666666663</v>
      </c>
      <c r="J38" s="18">
        <f t="shared" si="1"/>
        <v>15.499999999999998</v>
      </c>
      <c r="K38" s="5"/>
      <c r="L38">
        <v>3106</v>
      </c>
      <c r="M38">
        <f t="shared" si="2"/>
        <v>1.399099099099099</v>
      </c>
      <c r="N38">
        <f t="shared" si="3"/>
        <v>932.73273273273276</v>
      </c>
      <c r="O38">
        <f t="shared" si="4"/>
        <v>15.499999999999998</v>
      </c>
      <c r="P38">
        <f t="shared" si="5"/>
        <v>565.46546546546551</v>
      </c>
      <c r="Q38">
        <f t="shared" si="7"/>
        <v>36.481642933255841</v>
      </c>
      <c r="R38">
        <f t="shared" si="8"/>
        <v>0.32572895476121289</v>
      </c>
      <c r="Y38">
        <f t="shared" si="6"/>
        <v>100</v>
      </c>
    </row>
    <row r="39" spans="3:25" ht="19" thickTop="1" thickBot="1">
      <c r="C39" s="3">
        <f t="shared" si="0"/>
        <v>133</v>
      </c>
      <c r="D39" s="6">
        <v>40340</v>
      </c>
      <c r="E39" s="4">
        <v>2</v>
      </c>
      <c r="F39" s="5" t="s">
        <v>31</v>
      </c>
      <c r="G39" s="5" t="s">
        <v>26</v>
      </c>
      <c r="H39" s="17">
        <v>0.17708333333333334</v>
      </c>
      <c r="I39" s="17">
        <v>0.82291666666666663</v>
      </c>
      <c r="J39" s="18">
        <f t="shared" si="1"/>
        <v>15.499999999999998</v>
      </c>
      <c r="K39" s="5"/>
      <c r="L39">
        <v>660</v>
      </c>
      <c r="M39">
        <f t="shared" si="2"/>
        <v>0.29729729729729731</v>
      </c>
      <c r="N39">
        <f t="shared" si="3"/>
        <v>198.19819819819821</v>
      </c>
      <c r="O39">
        <f t="shared" si="4"/>
        <v>15.499999999999998</v>
      </c>
      <c r="Y39" t="str">
        <f t="shared" si="6"/>
        <v>100m blank</v>
      </c>
    </row>
    <row r="40" spans="3:25" ht="19" thickTop="1" thickBot="1">
      <c r="C40" s="3">
        <f t="shared" si="0"/>
        <v>134</v>
      </c>
      <c r="D40" s="6">
        <v>40340</v>
      </c>
      <c r="E40" s="4">
        <v>2</v>
      </c>
      <c r="F40" s="5">
        <v>100</v>
      </c>
      <c r="G40" s="5" t="s">
        <v>26</v>
      </c>
      <c r="H40" s="17">
        <v>0.17708333333333334</v>
      </c>
      <c r="I40" s="17">
        <v>0.82291666666666663</v>
      </c>
      <c r="J40" s="18">
        <f t="shared" si="1"/>
        <v>15.499999999999998</v>
      </c>
      <c r="K40" s="5"/>
      <c r="L40">
        <v>18216</v>
      </c>
      <c r="M40">
        <f t="shared" si="2"/>
        <v>8.205405405405406</v>
      </c>
      <c r="N40">
        <f t="shared" si="3"/>
        <v>5470.27027027027</v>
      </c>
      <c r="O40">
        <f t="shared" si="4"/>
        <v>15.499999999999998</v>
      </c>
      <c r="P40">
        <f t="shared" si="5"/>
        <v>5103.003003003003</v>
      </c>
      <c r="Q40">
        <f t="shared" si="7"/>
        <v>329.22600019374215</v>
      </c>
      <c r="R40">
        <f t="shared" si="8"/>
        <v>2.9395178588726978</v>
      </c>
      <c r="S40">
        <f>AVERAGE(R40:R42)</f>
        <v>2.9985054178602568</v>
      </c>
      <c r="T40">
        <f>STDEV(R40:R42)</f>
        <v>0.20312503585649622</v>
      </c>
      <c r="U40">
        <f>(T40/S40)*100</f>
        <v>6.7742093993429204</v>
      </c>
      <c r="V40">
        <f>S40*1.5*10^-12</f>
        <v>4.4977581267903853E-12</v>
      </c>
      <c r="W40">
        <f>S40*1.5</f>
        <v>4.4977581267903854</v>
      </c>
      <c r="Y40">
        <f t="shared" si="6"/>
        <v>100</v>
      </c>
    </row>
    <row r="41" spans="3:25" ht="19" thickTop="1" thickBot="1">
      <c r="C41" s="3">
        <f t="shared" si="0"/>
        <v>135</v>
      </c>
      <c r="D41" s="6">
        <v>40340</v>
      </c>
      <c r="E41" s="4">
        <v>2</v>
      </c>
      <c r="F41" s="5">
        <v>100</v>
      </c>
      <c r="G41" s="5" t="s">
        <v>26</v>
      </c>
      <c r="H41" s="17">
        <v>0.17708333333333334</v>
      </c>
      <c r="I41" s="17">
        <v>0.82291666666666663</v>
      </c>
      <c r="J41" s="18">
        <f t="shared" si="1"/>
        <v>15.499999999999998</v>
      </c>
      <c r="K41" s="5"/>
      <c r="L41">
        <v>17591</v>
      </c>
      <c r="M41">
        <f t="shared" si="2"/>
        <v>7.9238738738738741</v>
      </c>
      <c r="N41">
        <f t="shared" si="3"/>
        <v>5282.5825825825823</v>
      </c>
      <c r="O41">
        <f t="shared" si="4"/>
        <v>15.499999999999998</v>
      </c>
      <c r="P41">
        <f t="shared" si="5"/>
        <v>4915.3153153153153</v>
      </c>
      <c r="Q41">
        <f t="shared" si="7"/>
        <v>317.11711711711717</v>
      </c>
      <c r="R41">
        <f t="shared" si="8"/>
        <v>2.8314028314028321</v>
      </c>
      <c r="Y41">
        <f t="shared" si="6"/>
        <v>100</v>
      </c>
    </row>
    <row r="42" spans="3:25" ht="19" thickTop="1" thickBot="1">
      <c r="C42" s="3">
        <f t="shared" si="0"/>
        <v>136</v>
      </c>
      <c r="D42" s="6">
        <v>40340</v>
      </c>
      <c r="E42" s="4">
        <v>2</v>
      </c>
      <c r="F42" s="5">
        <v>100</v>
      </c>
      <c r="G42" s="5" t="s">
        <v>26</v>
      </c>
      <c r="H42" s="17">
        <v>0.17708333333333334</v>
      </c>
      <c r="I42" s="17">
        <v>0.82291666666666663</v>
      </c>
      <c r="J42" s="18">
        <f t="shared" si="1"/>
        <v>15.499999999999998</v>
      </c>
      <c r="K42" s="5"/>
      <c r="L42">
        <v>19864</v>
      </c>
      <c r="M42">
        <f t="shared" si="2"/>
        <v>8.9477477477477478</v>
      </c>
      <c r="N42">
        <f t="shared" si="3"/>
        <v>5965.1651651651646</v>
      </c>
      <c r="O42">
        <f t="shared" si="4"/>
        <v>15.499999999999998</v>
      </c>
      <c r="P42">
        <f t="shared" si="5"/>
        <v>5597.8978978978976</v>
      </c>
      <c r="Q42">
        <f t="shared" si="7"/>
        <v>361.15470309018696</v>
      </c>
      <c r="R42">
        <f t="shared" si="8"/>
        <v>3.2245955633052406</v>
      </c>
      <c r="Y42">
        <f t="shared" si="6"/>
        <v>100</v>
      </c>
    </row>
    <row r="43" spans="3:25" ht="19" thickTop="1" thickBot="1">
      <c r="C43" s="3">
        <f>C42+1</f>
        <v>137</v>
      </c>
      <c r="D43" s="6">
        <v>40340</v>
      </c>
      <c r="E43" s="4">
        <v>2</v>
      </c>
      <c r="F43" s="5" t="s">
        <v>32</v>
      </c>
      <c r="G43" s="5" t="s">
        <v>25</v>
      </c>
      <c r="H43" s="17">
        <v>0.17708333333333334</v>
      </c>
      <c r="I43" s="17">
        <v>0.82291666666666663</v>
      </c>
      <c r="J43" s="18">
        <f t="shared" si="1"/>
        <v>15.499999999999998</v>
      </c>
      <c r="K43" s="5"/>
      <c r="L43">
        <v>381</v>
      </c>
      <c r="M43">
        <f t="shared" si="2"/>
        <v>0.17162162162162162</v>
      </c>
      <c r="N43">
        <f t="shared" si="3"/>
        <v>114.41441441441441</v>
      </c>
      <c r="O43">
        <f t="shared" si="4"/>
        <v>15.499999999999998</v>
      </c>
      <c r="Y43" t="str">
        <f t="shared" si="6"/>
        <v>125m blank</v>
      </c>
    </row>
    <row r="44" spans="3:25" ht="19" thickTop="1" thickBot="1">
      <c r="C44" s="3">
        <f t="shared" si="0"/>
        <v>138</v>
      </c>
      <c r="D44" s="6">
        <v>40340</v>
      </c>
      <c r="E44" s="4">
        <v>2</v>
      </c>
      <c r="F44" s="5">
        <v>125</v>
      </c>
      <c r="G44" s="5" t="s">
        <v>25</v>
      </c>
      <c r="H44" s="17">
        <v>0.17708333333333334</v>
      </c>
      <c r="I44" s="17">
        <v>0.82291666666666663</v>
      </c>
      <c r="J44" s="18">
        <f t="shared" si="1"/>
        <v>15.499999999999998</v>
      </c>
      <c r="K44" s="5"/>
      <c r="L44">
        <v>14469</v>
      </c>
      <c r="M44">
        <f t="shared" si="2"/>
        <v>6.5175675675675677</v>
      </c>
      <c r="N44">
        <f t="shared" si="3"/>
        <v>4345.0450450450453</v>
      </c>
      <c r="O44">
        <f t="shared" si="4"/>
        <v>15.499999999999998</v>
      </c>
      <c r="P44">
        <f t="shared" si="5"/>
        <v>3977.7777777777778</v>
      </c>
      <c r="Q44">
        <f t="shared" si="7"/>
        <v>256.63082437275989</v>
      </c>
      <c r="R44">
        <f t="shared" si="8"/>
        <v>2.2913466461853562</v>
      </c>
      <c r="S44">
        <f>AVERAGE(R44:R46)</f>
        <v>2.2902510805736616</v>
      </c>
      <c r="T44">
        <f>STDEV(R44:R46)</f>
        <v>4.3688774707592165E-2</v>
      </c>
      <c r="U44">
        <f>(T44/S44)*100</f>
        <v>1.9075976026457768</v>
      </c>
      <c r="V44">
        <f>S44*1.5*10^-12</f>
        <v>3.4353766208604925E-12</v>
      </c>
      <c r="W44">
        <f>S44*1.5</f>
        <v>3.4353766208604926</v>
      </c>
      <c r="X44">
        <f>W44/W48</f>
        <v>2.2142379306500168</v>
      </c>
      <c r="Y44">
        <f t="shared" si="6"/>
        <v>125</v>
      </c>
    </row>
    <row r="45" spans="3:25" ht="19" thickTop="1" thickBot="1">
      <c r="C45" s="3">
        <f t="shared" si="0"/>
        <v>139</v>
      </c>
      <c r="D45" s="6">
        <v>40340</v>
      </c>
      <c r="E45" s="4">
        <v>2</v>
      </c>
      <c r="F45" s="5">
        <v>125</v>
      </c>
      <c r="G45" s="5" t="s">
        <v>25</v>
      </c>
      <c r="H45" s="17">
        <v>0.17708333333333334</v>
      </c>
      <c r="I45" s="17">
        <v>0.82291666666666663</v>
      </c>
      <c r="J45" s="18">
        <f t="shared" si="1"/>
        <v>15.499999999999998</v>
      </c>
      <c r="K45" s="5"/>
      <c r="L45">
        <v>14207</v>
      </c>
      <c r="M45">
        <f t="shared" si="2"/>
        <v>6.3995495495495494</v>
      </c>
      <c r="N45">
        <f t="shared" si="3"/>
        <v>4266.3663663663665</v>
      </c>
      <c r="O45">
        <f t="shared" si="4"/>
        <v>15.499999999999998</v>
      </c>
      <c r="P45">
        <f t="shared" si="5"/>
        <v>3899.099099099099</v>
      </c>
      <c r="Q45">
        <f t="shared" si="7"/>
        <v>251.55478058703866</v>
      </c>
      <c r="R45">
        <f t="shared" si="8"/>
        <v>2.2460248266699883</v>
      </c>
      <c r="Y45">
        <f t="shared" si="6"/>
        <v>125</v>
      </c>
    </row>
    <row r="46" spans="3:25" ht="19" thickTop="1" thickBot="1">
      <c r="C46" s="3">
        <f t="shared" si="0"/>
        <v>140</v>
      </c>
      <c r="D46" s="6">
        <v>40340</v>
      </c>
      <c r="E46" s="4">
        <v>2</v>
      </c>
      <c r="F46" s="5">
        <v>125</v>
      </c>
      <c r="G46" s="5" t="s">
        <v>25</v>
      </c>
      <c r="H46" s="17">
        <v>0.17708333333333334</v>
      </c>
      <c r="I46" s="17">
        <v>0.82291666666666663</v>
      </c>
      <c r="J46" s="18">
        <f t="shared" si="1"/>
        <v>15.499999999999998</v>
      </c>
      <c r="K46" s="5"/>
      <c r="L46">
        <v>14712</v>
      </c>
      <c r="M46">
        <f t="shared" si="2"/>
        <v>6.6270270270270268</v>
      </c>
      <c r="N46">
        <f t="shared" si="3"/>
        <v>4418.0180180180178</v>
      </c>
      <c r="O46">
        <f t="shared" si="4"/>
        <v>15.499999999999998</v>
      </c>
      <c r="P46">
        <f t="shared" si="5"/>
        <v>4050.7507507507503</v>
      </c>
      <c r="Q46">
        <f t="shared" si="7"/>
        <v>261.33875811295167</v>
      </c>
      <c r="R46">
        <f t="shared" si="8"/>
        <v>2.3333817688656397</v>
      </c>
      <c r="Y46">
        <f t="shared" si="6"/>
        <v>125</v>
      </c>
    </row>
    <row r="47" spans="3:25" ht="19" thickTop="1" thickBot="1">
      <c r="C47" s="3">
        <f t="shared" si="0"/>
        <v>141</v>
      </c>
      <c r="D47" s="6">
        <v>40340</v>
      </c>
      <c r="E47" s="4">
        <v>2</v>
      </c>
      <c r="F47" s="5" t="s">
        <v>32</v>
      </c>
      <c r="G47" s="5" t="s">
        <v>26</v>
      </c>
      <c r="H47" s="17">
        <v>0.17708333333333334</v>
      </c>
      <c r="I47" s="17">
        <v>0.82291666666666663</v>
      </c>
      <c r="J47" s="18">
        <f t="shared" si="1"/>
        <v>15.499999999999998</v>
      </c>
      <c r="K47" s="5"/>
      <c r="L47">
        <v>421</v>
      </c>
      <c r="M47">
        <f t="shared" si="2"/>
        <v>0.18963963963963965</v>
      </c>
      <c r="N47">
        <f t="shared" si="3"/>
        <v>126.42642642642643</v>
      </c>
      <c r="O47">
        <f t="shared" si="4"/>
        <v>15.499999999999998</v>
      </c>
      <c r="Y47" t="str">
        <f t="shared" si="6"/>
        <v>125m blank</v>
      </c>
    </row>
    <row r="48" spans="3:25" ht="19" thickTop="1" thickBot="1">
      <c r="C48" s="3">
        <f t="shared" si="0"/>
        <v>142</v>
      </c>
      <c r="D48" s="6">
        <v>40340</v>
      </c>
      <c r="E48" s="4">
        <v>2</v>
      </c>
      <c r="F48" s="5">
        <v>125</v>
      </c>
      <c r="G48" s="5" t="s">
        <v>26</v>
      </c>
      <c r="H48" s="17">
        <v>0.17708333333333334</v>
      </c>
      <c r="I48" s="17">
        <v>0.82291666666666663</v>
      </c>
      <c r="J48" s="18">
        <f t="shared" si="1"/>
        <v>15.499999999999998</v>
      </c>
      <c r="K48" s="5"/>
      <c r="L48">
        <v>7004</v>
      </c>
      <c r="M48">
        <f t="shared" si="2"/>
        <v>3.1549549549549551</v>
      </c>
      <c r="N48">
        <f t="shared" si="3"/>
        <v>2103.3033033033034</v>
      </c>
      <c r="O48">
        <f t="shared" si="4"/>
        <v>15.499999999999998</v>
      </c>
      <c r="P48">
        <f t="shared" si="5"/>
        <v>1736.0360360360362</v>
      </c>
      <c r="Q48">
        <f t="shared" si="7"/>
        <v>112.00232490555074</v>
      </c>
      <c r="R48">
        <f t="shared" si="8"/>
        <v>1.0000207580852745</v>
      </c>
      <c r="S48">
        <f>AVERAGE(R48:R50)</f>
        <v>1.0343292601357119</v>
      </c>
      <c r="T48">
        <f>STDEV(R48:R50)</f>
        <v>0.10887450454858488</v>
      </c>
      <c r="U48">
        <f>(T48/S48)*100</f>
        <v>10.526097321688425</v>
      </c>
      <c r="V48">
        <f>S48*1.5*10^-12</f>
        <v>1.551493890203568E-12</v>
      </c>
      <c r="W48">
        <f>S48*1.5</f>
        <v>1.551493890203568</v>
      </c>
      <c r="Y48">
        <f t="shared" si="6"/>
        <v>125</v>
      </c>
    </row>
    <row r="49" spans="3:25" ht="19" thickTop="1" thickBot="1">
      <c r="C49" s="3">
        <f t="shared" si="0"/>
        <v>143</v>
      </c>
      <c r="D49" s="6">
        <v>40340</v>
      </c>
      <c r="E49" s="4">
        <v>2</v>
      </c>
      <c r="F49" s="5">
        <v>125</v>
      </c>
      <c r="G49" s="5" t="s">
        <v>26</v>
      </c>
      <c r="H49" s="17">
        <v>0.17708333333333334</v>
      </c>
      <c r="I49" s="17">
        <v>0.82291666666666663</v>
      </c>
      <c r="J49" s="18">
        <f t="shared" si="1"/>
        <v>15.499999999999998</v>
      </c>
      <c r="K49" s="5"/>
      <c r="L49">
        <v>6696</v>
      </c>
      <c r="M49">
        <f t="shared" si="2"/>
        <v>3.0162162162162161</v>
      </c>
      <c r="N49">
        <f t="shared" si="3"/>
        <v>2010.8108108108106</v>
      </c>
      <c r="O49">
        <f t="shared" si="4"/>
        <v>15.499999999999998</v>
      </c>
      <c r="P49">
        <f t="shared" si="5"/>
        <v>1643.5435435435434</v>
      </c>
      <c r="Q49">
        <f t="shared" si="7"/>
        <v>106.0350673253899</v>
      </c>
      <c r="R49">
        <f t="shared" si="8"/>
        <v>0.94674167254812414</v>
      </c>
      <c r="Y49">
        <f t="shared" si="6"/>
        <v>125</v>
      </c>
    </row>
    <row r="50" spans="3:25" ht="19" thickTop="1" thickBot="1">
      <c r="C50" s="3">
        <f t="shared" si="0"/>
        <v>144</v>
      </c>
      <c r="D50" s="6">
        <v>40340</v>
      </c>
      <c r="E50" s="4">
        <v>2</v>
      </c>
      <c r="F50" s="5">
        <v>125</v>
      </c>
      <c r="G50" s="5" t="s">
        <v>26</v>
      </c>
      <c r="H50" s="17">
        <v>0.17708333333333334</v>
      </c>
      <c r="I50" s="17">
        <v>0.82291666666666663</v>
      </c>
      <c r="J50" s="18">
        <f t="shared" si="1"/>
        <v>15.499999999999998</v>
      </c>
      <c r="K50" s="5"/>
      <c r="L50">
        <v>7907</v>
      </c>
      <c r="M50">
        <f t="shared" si="2"/>
        <v>3.5617117117117116</v>
      </c>
      <c r="N50">
        <f t="shared" si="3"/>
        <v>2374.4744744744744</v>
      </c>
      <c r="O50">
        <f t="shared" si="4"/>
        <v>15.499999999999998</v>
      </c>
      <c r="P50">
        <f t="shared" si="5"/>
        <v>2007.2072072072071</v>
      </c>
      <c r="Q50">
        <f t="shared" si="7"/>
        <v>129.49723917465855</v>
      </c>
      <c r="R50">
        <f t="shared" si="8"/>
        <v>1.1562253497737369</v>
      </c>
      <c r="Y50">
        <f t="shared" si="6"/>
        <v>125</v>
      </c>
    </row>
    <row r="51" spans="3:25" ht="14" thickTop="1"/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1"/>
  <sheetViews>
    <sheetView topLeftCell="T1" zoomScale="75" workbookViewId="0">
      <selection activeCell="J3" sqref="J3:J50"/>
    </sheetView>
  </sheetViews>
  <sheetFormatPr baseColWidth="10" defaultColWidth="11" defaultRowHeight="13" x14ac:dyDescent="0"/>
  <cols>
    <col min="1" max="1" width="16.85546875" bestFit="1" customWidth="1"/>
    <col min="2" max="2" width="11" customWidth="1"/>
    <col min="3" max="3" width="19.140625" bestFit="1" customWidth="1"/>
    <col min="4" max="4" width="16.28515625" customWidth="1"/>
    <col min="5" max="5" width="11" customWidth="1"/>
    <col min="6" max="6" width="13.42578125" bestFit="1" customWidth="1"/>
    <col min="7" max="7" width="13" bestFit="1" customWidth="1"/>
    <col min="8" max="8" width="18.42578125" customWidth="1"/>
    <col min="9" max="10" width="17.5703125" customWidth="1"/>
    <col min="11" max="11" width="14.140625" customWidth="1"/>
    <col min="12" max="12" width="11" customWidth="1"/>
    <col min="13" max="14" width="14.140625" customWidth="1"/>
    <col min="15" max="16" width="11" customWidth="1"/>
    <col min="17" max="17" width="18.140625" bestFit="1" customWidth="1"/>
    <col min="18" max="18" width="11" bestFit="1" customWidth="1"/>
    <col min="22" max="23" width="12.7109375" customWidth="1"/>
    <col min="24" max="24" width="13.42578125" customWidth="1"/>
    <col min="25" max="25" width="13" customWidth="1"/>
  </cols>
  <sheetData>
    <row r="1" spans="1:30" ht="17" thickBot="1">
      <c r="A1" s="7" t="s">
        <v>24</v>
      </c>
      <c r="B1" s="7"/>
      <c r="C1" s="1"/>
      <c r="D1" s="1"/>
      <c r="E1" s="2"/>
      <c r="F1" s="1"/>
      <c r="G1" s="1"/>
      <c r="K1" s="10" t="s">
        <v>2</v>
      </c>
      <c r="L1" s="10">
        <v>1.5</v>
      </c>
      <c r="O1" s="8" t="s">
        <v>3</v>
      </c>
      <c r="P1" s="8">
        <v>2220000</v>
      </c>
      <c r="Q1" s="8"/>
      <c r="R1" s="13"/>
      <c r="S1" s="16"/>
      <c r="T1" s="14"/>
      <c r="V1" s="9" t="s">
        <v>5</v>
      </c>
      <c r="W1" s="9"/>
      <c r="X1" s="9"/>
      <c r="Z1" s="1"/>
    </row>
    <row r="2" spans="1:30" ht="70" thickTop="1" thickBot="1">
      <c r="A2" s="7" t="s">
        <v>33</v>
      </c>
      <c r="B2" s="7"/>
      <c r="C2" s="3" t="s">
        <v>15</v>
      </c>
      <c r="D2" s="3" t="s">
        <v>16</v>
      </c>
      <c r="E2" s="4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4</v>
      </c>
      <c r="K2" s="3" t="s">
        <v>22</v>
      </c>
      <c r="L2" s="12" t="s">
        <v>23</v>
      </c>
      <c r="M2" s="29" t="s">
        <v>35</v>
      </c>
      <c r="N2" s="29" t="s">
        <v>36</v>
      </c>
      <c r="O2" s="30" t="s">
        <v>0</v>
      </c>
      <c r="P2" s="30" t="s">
        <v>12</v>
      </c>
      <c r="Q2" s="30" t="s">
        <v>37</v>
      </c>
      <c r="R2" s="30" t="s">
        <v>1</v>
      </c>
      <c r="S2" s="31" t="s">
        <v>13</v>
      </c>
      <c r="T2" s="31" t="s">
        <v>14</v>
      </c>
      <c r="U2" s="30" t="s">
        <v>8</v>
      </c>
      <c r="V2" s="30" t="s">
        <v>6</v>
      </c>
      <c r="W2" s="30" t="s">
        <v>7</v>
      </c>
      <c r="X2" s="32" t="s">
        <v>38</v>
      </c>
      <c r="Y2" s="27" t="s">
        <v>18</v>
      </c>
      <c r="Z2" s="33" t="s">
        <v>19</v>
      </c>
      <c r="AB2" t="s">
        <v>9</v>
      </c>
      <c r="AC2" s="15" t="s">
        <v>11</v>
      </c>
      <c r="AD2" s="15" t="s">
        <v>10</v>
      </c>
    </row>
    <row r="3" spans="1:30" ht="19" thickTop="1" thickBot="1">
      <c r="A3" s="7" t="s">
        <v>34</v>
      </c>
      <c r="C3" s="3">
        <v>145</v>
      </c>
      <c r="D3" s="6">
        <v>40341</v>
      </c>
      <c r="E3" s="4">
        <v>2</v>
      </c>
      <c r="F3" s="5" t="s">
        <v>27</v>
      </c>
      <c r="G3" s="5" t="s">
        <v>25</v>
      </c>
      <c r="H3" s="17">
        <v>0.1875</v>
      </c>
      <c r="I3" s="17">
        <v>0.81944444444444453</v>
      </c>
      <c r="J3" s="18">
        <f>(I3-H3)*24</f>
        <v>15.166666666666668</v>
      </c>
      <c r="K3" s="5"/>
      <c r="L3">
        <v>475</v>
      </c>
      <c r="M3">
        <f>L3/2220</f>
        <v>0.21396396396396397</v>
      </c>
      <c r="N3">
        <f>(M3/$L$1)*1000</f>
        <v>142.64264264264264</v>
      </c>
      <c r="O3">
        <f>J3</f>
        <v>15.166666666666668</v>
      </c>
      <c r="Q3" s="19"/>
      <c r="Y3" t="str">
        <f>F3</f>
        <v xml:space="preserve"> 5m blank</v>
      </c>
      <c r="AB3">
        <v>5</v>
      </c>
      <c r="AC3">
        <f>W4</f>
        <v>22.669608383894094</v>
      </c>
      <c r="AD3">
        <f>W8</f>
        <v>18.577633756205181</v>
      </c>
    </row>
    <row r="4" spans="1:30" ht="19" thickTop="1" thickBot="1">
      <c r="A4" s="7"/>
      <c r="C4" s="3">
        <f t="shared" ref="C4:C50" si="0">C3+1</f>
        <v>146</v>
      </c>
      <c r="D4" s="6">
        <v>40341</v>
      </c>
      <c r="E4" s="4">
        <v>2</v>
      </c>
      <c r="F4" s="5">
        <v>5</v>
      </c>
      <c r="G4" s="5" t="s">
        <v>25</v>
      </c>
      <c r="H4" s="17">
        <v>0.1875</v>
      </c>
      <c r="I4" s="17">
        <v>0.81944444444444453</v>
      </c>
      <c r="J4" s="18">
        <f t="shared" ref="J4:J50" si="1">(I4-H4)*24</f>
        <v>15.166666666666668</v>
      </c>
      <c r="K4" s="5"/>
      <c r="L4">
        <v>84619</v>
      </c>
      <c r="M4">
        <f t="shared" ref="M4:M50" si="2">L4/2220</f>
        <v>38.116666666666667</v>
      </c>
      <c r="N4">
        <f t="shared" ref="N4:N50" si="3">(M4/$L$1)*1000</f>
        <v>25411.111111111113</v>
      </c>
      <c r="O4">
        <f t="shared" ref="O4:O50" si="4">J4</f>
        <v>15.166666666666668</v>
      </c>
      <c r="P4">
        <f t="shared" ref="P4:P50" si="5">N4-$N$3</f>
        <v>25268.468468468469</v>
      </c>
      <c r="Q4">
        <f>P4/J4</f>
        <v>1666.052866052866</v>
      </c>
      <c r="R4">
        <f>Q4/112</f>
        <v>14.875472018329161</v>
      </c>
      <c r="S4">
        <f>AVERAGE(R4:R6)</f>
        <v>15.113072255929396</v>
      </c>
      <c r="T4">
        <f>STDEV(R4:R6)</f>
        <v>0.50957658364039771</v>
      </c>
      <c r="U4">
        <f>(T4/S4)*100</f>
        <v>3.3717603873724133</v>
      </c>
      <c r="V4">
        <f>S4*1.5*10^-12</f>
        <v>2.2669608383894093E-11</v>
      </c>
      <c r="W4">
        <f>S4*1.5</f>
        <v>22.669608383894094</v>
      </c>
      <c r="X4">
        <f>W4/W8</f>
        <v>1.2202634997216553</v>
      </c>
      <c r="Y4">
        <f t="shared" ref="Y4:Y50" si="6">F4</f>
        <v>5</v>
      </c>
      <c r="AB4">
        <v>25</v>
      </c>
      <c r="AC4">
        <f>W12</f>
        <v>26.289034324748613</v>
      </c>
      <c r="AD4">
        <f>W16</f>
        <v>15.261130439701869</v>
      </c>
    </row>
    <row r="5" spans="1:30" ht="19" thickTop="1" thickBot="1">
      <c r="A5" s="7"/>
      <c r="C5" s="3">
        <f t="shared" si="0"/>
        <v>147</v>
      </c>
      <c r="D5" s="6">
        <v>40341</v>
      </c>
      <c r="E5" s="4">
        <v>2</v>
      </c>
      <c r="F5" s="5">
        <v>5</v>
      </c>
      <c r="G5" s="5" t="s">
        <v>25</v>
      </c>
      <c r="H5" s="17">
        <v>0.1875</v>
      </c>
      <c r="I5" s="17">
        <v>0.81944444444444453</v>
      </c>
      <c r="J5" s="18">
        <f t="shared" si="1"/>
        <v>15.166666666666668</v>
      </c>
      <c r="K5" s="5"/>
      <c r="L5">
        <v>83998</v>
      </c>
      <c r="M5">
        <f t="shared" si="2"/>
        <v>37.836936936936937</v>
      </c>
      <c r="N5">
        <f t="shared" si="3"/>
        <v>25224.624624624623</v>
      </c>
      <c r="O5">
        <f t="shared" si="4"/>
        <v>15.166666666666668</v>
      </c>
      <c r="P5">
        <f t="shared" si="5"/>
        <v>25081.981981981979</v>
      </c>
      <c r="Q5">
        <f t="shared" ref="Q5:Q50" si="7">P5/J5</f>
        <v>1653.7570537570534</v>
      </c>
      <c r="R5">
        <f t="shared" ref="R5:R50" si="8">Q5/112</f>
        <v>14.765687979973691</v>
      </c>
      <c r="Y5">
        <f t="shared" si="6"/>
        <v>5</v>
      </c>
      <c r="AB5">
        <v>45</v>
      </c>
      <c r="AC5">
        <f>W20</f>
        <v>18.00864836579122</v>
      </c>
      <c r="AD5">
        <f>W24</f>
        <v>9.4937559223273507</v>
      </c>
    </row>
    <row r="6" spans="1:30" ht="19" thickTop="1" thickBot="1">
      <c r="C6" s="3">
        <f t="shared" si="0"/>
        <v>148</v>
      </c>
      <c r="D6" s="6">
        <v>40341</v>
      </c>
      <c r="E6" s="4">
        <v>2</v>
      </c>
      <c r="F6" s="5">
        <v>5</v>
      </c>
      <c r="G6" s="5" t="s">
        <v>25</v>
      </c>
      <c r="H6" s="17">
        <v>0.1875</v>
      </c>
      <c r="I6" s="17">
        <v>0.81944444444444453</v>
      </c>
      <c r="J6" s="18">
        <f t="shared" si="1"/>
        <v>15.166666666666668</v>
      </c>
      <c r="K6" s="5"/>
      <c r="L6">
        <v>89272</v>
      </c>
      <c r="M6">
        <f t="shared" si="2"/>
        <v>40.21261261261261</v>
      </c>
      <c r="N6">
        <f t="shared" si="3"/>
        <v>26808.408408408406</v>
      </c>
      <c r="O6">
        <f t="shared" si="4"/>
        <v>15.166666666666668</v>
      </c>
      <c r="P6">
        <f t="shared" si="5"/>
        <v>26665.765765765762</v>
      </c>
      <c r="Q6">
        <f t="shared" si="7"/>
        <v>1758.1823581823578</v>
      </c>
      <c r="R6">
        <f t="shared" si="8"/>
        <v>15.698056769485337</v>
      </c>
      <c r="Y6">
        <f t="shared" si="6"/>
        <v>5</v>
      </c>
      <c r="AB6">
        <v>75</v>
      </c>
      <c r="AC6">
        <f>W28</f>
        <v>13.012413905271046</v>
      </c>
      <c r="AD6">
        <f>W32</f>
        <v>6.4323546466403609</v>
      </c>
    </row>
    <row r="7" spans="1:30" ht="19" thickTop="1" thickBot="1">
      <c r="C7" s="3">
        <f t="shared" si="0"/>
        <v>149</v>
      </c>
      <c r="D7" s="6">
        <v>40341</v>
      </c>
      <c r="E7" s="4">
        <v>2</v>
      </c>
      <c r="F7" s="5" t="s">
        <v>27</v>
      </c>
      <c r="G7" s="5" t="s">
        <v>26</v>
      </c>
      <c r="H7" s="17">
        <v>0.1875</v>
      </c>
      <c r="I7" s="17">
        <v>0.81944444444444453</v>
      </c>
      <c r="J7" s="18">
        <f t="shared" si="1"/>
        <v>15.166666666666668</v>
      </c>
      <c r="K7" s="5"/>
      <c r="L7">
        <v>600</v>
      </c>
      <c r="M7">
        <f t="shared" si="2"/>
        <v>0.27027027027027029</v>
      </c>
      <c r="N7">
        <f t="shared" si="3"/>
        <v>180.1801801801802</v>
      </c>
      <c r="O7">
        <f t="shared" si="4"/>
        <v>15.166666666666668</v>
      </c>
      <c r="Y7" t="str">
        <f t="shared" si="6"/>
        <v xml:space="preserve"> 5m blank</v>
      </c>
      <c r="AB7">
        <v>100</v>
      </c>
      <c r="AC7">
        <f>W36</f>
        <v>8.910981232409803</v>
      </c>
      <c r="AD7">
        <f>W40</f>
        <v>4.3093328807614517</v>
      </c>
    </row>
    <row r="8" spans="1:30" ht="19" thickTop="1" thickBot="1">
      <c r="C8" s="3">
        <f t="shared" si="0"/>
        <v>150</v>
      </c>
      <c r="D8" s="6">
        <v>40341</v>
      </c>
      <c r="E8" s="4">
        <v>2</v>
      </c>
      <c r="F8" s="5">
        <v>5</v>
      </c>
      <c r="G8" s="5" t="s">
        <v>26</v>
      </c>
      <c r="H8" s="17">
        <v>0.1875</v>
      </c>
      <c r="I8" s="17">
        <v>0.81944444444444453</v>
      </c>
      <c r="J8" s="18">
        <f t="shared" si="1"/>
        <v>15.166666666666668</v>
      </c>
      <c r="K8" s="5"/>
      <c r="L8">
        <v>84729</v>
      </c>
      <c r="M8">
        <f t="shared" si="2"/>
        <v>38.166216216216213</v>
      </c>
      <c r="N8">
        <f t="shared" si="3"/>
        <v>25444.144144144142</v>
      </c>
      <c r="O8">
        <f t="shared" si="4"/>
        <v>15.166666666666668</v>
      </c>
      <c r="P8">
        <f t="shared" si="5"/>
        <v>25301.501501501498</v>
      </c>
      <c r="Q8">
        <f t="shared" si="7"/>
        <v>1668.2308682308678</v>
      </c>
      <c r="R8">
        <f t="shared" si="8"/>
        <v>14.894918466347034</v>
      </c>
      <c r="S8">
        <f>AVERAGE(R8:R10)</f>
        <v>12.385089170803454</v>
      </c>
      <c r="T8">
        <f>STDEV(R8:R10)</f>
        <v>2.210167262236554</v>
      </c>
      <c r="U8">
        <f>(T8/S8)*100</f>
        <v>17.845388367867315</v>
      </c>
      <c r="V8">
        <f>S8*1.5*10^-12</f>
        <v>1.8577633756205181E-11</v>
      </c>
      <c r="W8">
        <f>S8*1.5</f>
        <v>18.577633756205181</v>
      </c>
      <c r="Y8">
        <f t="shared" si="6"/>
        <v>5</v>
      </c>
      <c r="AB8">
        <v>125</v>
      </c>
      <c r="AC8">
        <f>W44</f>
        <v>1.8018018018018016</v>
      </c>
      <c r="AD8">
        <f>W48</f>
        <v>1.295928974500403</v>
      </c>
    </row>
    <row r="9" spans="1:30" ht="19" thickTop="1" thickBot="1">
      <c r="C9" s="3">
        <f t="shared" si="0"/>
        <v>151</v>
      </c>
      <c r="D9" s="6">
        <v>40341</v>
      </c>
      <c r="E9" s="4">
        <v>2</v>
      </c>
      <c r="F9" s="5">
        <v>5</v>
      </c>
      <c r="G9" s="5" t="s">
        <v>26</v>
      </c>
      <c r="H9" s="17">
        <v>0.1875</v>
      </c>
      <c r="I9" s="17">
        <v>0.81944444444444453</v>
      </c>
      <c r="J9" s="18">
        <f t="shared" si="1"/>
        <v>15.166666666666668</v>
      </c>
      <c r="K9" s="5"/>
      <c r="L9">
        <v>65699</v>
      </c>
      <c r="M9">
        <f t="shared" si="2"/>
        <v>29.594144144144146</v>
      </c>
      <c r="N9">
        <f t="shared" si="3"/>
        <v>19729.42942942943</v>
      </c>
      <c r="O9">
        <f t="shared" si="4"/>
        <v>15.166666666666668</v>
      </c>
      <c r="P9">
        <f t="shared" si="5"/>
        <v>19586.786786786786</v>
      </c>
      <c r="Q9">
        <f t="shared" si="7"/>
        <v>1291.4364914364912</v>
      </c>
      <c r="R9">
        <f t="shared" si="8"/>
        <v>11.530682959254387</v>
      </c>
      <c r="Y9">
        <f t="shared" si="6"/>
        <v>5</v>
      </c>
    </row>
    <row r="10" spans="1:30" ht="19" thickTop="1" thickBot="1">
      <c r="C10" s="3">
        <f t="shared" si="0"/>
        <v>152</v>
      </c>
      <c r="D10" s="6">
        <v>40341</v>
      </c>
      <c r="E10" s="4">
        <v>2</v>
      </c>
      <c r="F10" s="5">
        <v>5</v>
      </c>
      <c r="G10" s="5" t="s">
        <v>26</v>
      </c>
      <c r="H10" s="17">
        <v>0.1875</v>
      </c>
      <c r="I10" s="17">
        <v>0.81944444444444453</v>
      </c>
      <c r="J10" s="18">
        <f t="shared" si="1"/>
        <v>15.166666666666668</v>
      </c>
      <c r="K10" s="5"/>
      <c r="L10">
        <v>61168</v>
      </c>
      <c r="M10">
        <f t="shared" si="2"/>
        <v>27.553153153153154</v>
      </c>
      <c r="N10">
        <f t="shared" si="3"/>
        <v>18368.768768768772</v>
      </c>
      <c r="O10">
        <f t="shared" si="4"/>
        <v>15.166666666666668</v>
      </c>
      <c r="P10">
        <f t="shared" si="5"/>
        <v>18226.126126126128</v>
      </c>
      <c r="Q10">
        <f t="shared" si="7"/>
        <v>1201.7226017226017</v>
      </c>
      <c r="R10">
        <f t="shared" si="8"/>
        <v>10.729666086808944</v>
      </c>
      <c r="Y10">
        <f t="shared" si="6"/>
        <v>5</v>
      </c>
    </row>
    <row r="11" spans="1:30" ht="19" thickTop="1" thickBot="1">
      <c r="C11" s="3">
        <f t="shared" si="0"/>
        <v>153</v>
      </c>
      <c r="D11" s="6">
        <v>40341</v>
      </c>
      <c r="E11" s="4">
        <v>2</v>
      </c>
      <c r="F11" s="5" t="s">
        <v>28</v>
      </c>
      <c r="G11" s="5" t="s">
        <v>25</v>
      </c>
      <c r="H11" s="17">
        <v>0.1875</v>
      </c>
      <c r="I11" s="17">
        <v>0.81944444444444453</v>
      </c>
      <c r="J11" s="18">
        <f t="shared" si="1"/>
        <v>15.166666666666668</v>
      </c>
      <c r="K11" s="5"/>
      <c r="L11">
        <v>398</v>
      </c>
      <c r="M11">
        <f t="shared" si="2"/>
        <v>0.17927927927927928</v>
      </c>
      <c r="N11">
        <f t="shared" si="3"/>
        <v>119.51951951951952</v>
      </c>
      <c r="O11">
        <f t="shared" si="4"/>
        <v>15.166666666666668</v>
      </c>
      <c r="Y11" t="str">
        <f t="shared" si="6"/>
        <v>25m blank</v>
      </c>
    </row>
    <row r="12" spans="1:30" ht="19" thickTop="1" thickBot="1">
      <c r="C12" s="3">
        <f t="shared" si="0"/>
        <v>154</v>
      </c>
      <c r="D12" s="6">
        <v>40341</v>
      </c>
      <c r="E12" s="4">
        <v>2</v>
      </c>
      <c r="F12" s="5">
        <v>25</v>
      </c>
      <c r="G12" s="5" t="s">
        <v>25</v>
      </c>
      <c r="H12" s="17">
        <v>0.1875</v>
      </c>
      <c r="I12" s="17">
        <v>0.81944444444444453</v>
      </c>
      <c r="J12" s="18">
        <f t="shared" si="1"/>
        <v>15.166666666666668</v>
      </c>
      <c r="K12" s="5"/>
      <c r="L12">
        <v>99405</v>
      </c>
      <c r="M12">
        <f t="shared" si="2"/>
        <v>44.777027027027025</v>
      </c>
      <c r="N12">
        <f t="shared" si="3"/>
        <v>29851.35135135135</v>
      </c>
      <c r="O12">
        <f t="shared" si="4"/>
        <v>15.166666666666668</v>
      </c>
      <c r="P12">
        <f t="shared" si="5"/>
        <v>29708.708708708706</v>
      </c>
      <c r="Q12">
        <f t="shared" si="7"/>
        <v>1958.8159588159585</v>
      </c>
      <c r="R12">
        <f t="shared" si="8"/>
        <v>17.489428203713917</v>
      </c>
      <c r="S12">
        <f>AVERAGE(R12:R14)</f>
        <v>17.526022883165741</v>
      </c>
      <c r="T12">
        <f>STDEV(R12:R14)</f>
        <v>0.42291187026874366</v>
      </c>
      <c r="U12">
        <f>(T12/S12)*100</f>
        <v>2.4130509990088105</v>
      </c>
      <c r="V12">
        <f>S12*1.5*10^-12</f>
        <v>2.6289034324748613E-11</v>
      </c>
      <c r="W12">
        <f>S12*1.5</f>
        <v>26.289034324748613</v>
      </c>
      <c r="X12">
        <f>W12/W16</f>
        <v>1.7226138278955814</v>
      </c>
      <c r="Y12">
        <f t="shared" si="6"/>
        <v>25</v>
      </c>
    </row>
    <row r="13" spans="1:30" ht="19" thickTop="1" thickBot="1">
      <c r="C13" s="3">
        <f t="shared" si="0"/>
        <v>155</v>
      </c>
      <c r="D13" s="6">
        <v>40341</v>
      </c>
      <c r="E13" s="4">
        <v>2</v>
      </c>
      <c r="F13" s="5">
        <v>25</v>
      </c>
      <c r="G13" s="5" t="s">
        <v>25</v>
      </c>
      <c r="H13" s="17">
        <v>0.1875</v>
      </c>
      <c r="I13" s="17">
        <v>0.81944444444444453</v>
      </c>
      <c r="J13" s="18">
        <f t="shared" si="1"/>
        <v>15.166666666666668</v>
      </c>
      <c r="K13" s="5"/>
      <c r="L13">
        <v>102101</v>
      </c>
      <c r="M13">
        <f t="shared" si="2"/>
        <v>45.991441441441438</v>
      </c>
      <c r="N13">
        <f t="shared" si="3"/>
        <v>30660.960960960962</v>
      </c>
      <c r="O13">
        <f t="shared" si="4"/>
        <v>15.166666666666668</v>
      </c>
      <c r="P13">
        <f t="shared" si="5"/>
        <v>30518.318318318317</v>
      </c>
      <c r="Q13">
        <f t="shared" si="7"/>
        <v>2012.1968121968121</v>
      </c>
      <c r="R13">
        <f t="shared" si="8"/>
        <v>17.966042966042966</v>
      </c>
      <c r="Y13">
        <f t="shared" si="6"/>
        <v>25</v>
      </c>
    </row>
    <row r="14" spans="1:30" ht="19" thickTop="1" thickBot="1">
      <c r="C14" s="3">
        <f t="shared" si="0"/>
        <v>156</v>
      </c>
      <c r="D14" s="6">
        <v>40341</v>
      </c>
      <c r="E14" s="4">
        <v>2</v>
      </c>
      <c r="F14" s="5">
        <v>25</v>
      </c>
      <c r="G14" s="5" t="s">
        <v>25</v>
      </c>
      <c r="H14" s="17">
        <v>0.1875</v>
      </c>
      <c r="I14" s="17">
        <v>0.81944444444444453</v>
      </c>
      <c r="J14" s="18">
        <f t="shared" si="1"/>
        <v>15.166666666666668</v>
      </c>
      <c r="K14" s="5"/>
      <c r="L14">
        <v>97330</v>
      </c>
      <c r="M14">
        <f t="shared" si="2"/>
        <v>43.842342342342342</v>
      </c>
      <c r="N14">
        <f t="shared" si="3"/>
        <v>29228.228228228229</v>
      </c>
      <c r="O14">
        <f t="shared" si="4"/>
        <v>15.166666666666668</v>
      </c>
      <c r="P14">
        <f t="shared" si="5"/>
        <v>29085.585585585584</v>
      </c>
      <c r="Q14">
        <f t="shared" si="7"/>
        <v>1917.7309177309176</v>
      </c>
      <c r="R14">
        <f t="shared" si="8"/>
        <v>17.122597479740335</v>
      </c>
      <c r="Y14">
        <f t="shared" si="6"/>
        <v>25</v>
      </c>
    </row>
    <row r="15" spans="1:30" ht="19" thickTop="1" thickBot="1">
      <c r="C15" s="3">
        <f t="shared" si="0"/>
        <v>157</v>
      </c>
      <c r="D15" s="6">
        <v>40341</v>
      </c>
      <c r="E15" s="4">
        <v>2</v>
      </c>
      <c r="F15" s="5" t="s">
        <v>28</v>
      </c>
      <c r="G15" s="5" t="s">
        <v>26</v>
      </c>
      <c r="H15" s="17">
        <v>0.1875</v>
      </c>
      <c r="I15" s="17">
        <v>0.81944444444444453</v>
      </c>
      <c r="J15" s="18">
        <f t="shared" si="1"/>
        <v>15.166666666666668</v>
      </c>
      <c r="K15" s="5"/>
      <c r="L15">
        <v>822</v>
      </c>
      <c r="M15">
        <f t="shared" si="2"/>
        <v>0.37027027027027026</v>
      </c>
      <c r="N15">
        <f t="shared" si="3"/>
        <v>246.84684684684686</v>
      </c>
      <c r="O15">
        <f t="shared" si="4"/>
        <v>15.166666666666668</v>
      </c>
      <c r="Y15" t="str">
        <f t="shared" si="6"/>
        <v>25m blank</v>
      </c>
    </row>
    <row r="16" spans="1:30" ht="19" thickTop="1" thickBot="1">
      <c r="C16" s="3">
        <f t="shared" si="0"/>
        <v>158</v>
      </c>
      <c r="D16" s="6">
        <v>40341</v>
      </c>
      <c r="E16" s="4">
        <v>2</v>
      </c>
      <c r="F16" s="5">
        <v>25</v>
      </c>
      <c r="G16" s="5" t="s">
        <v>26</v>
      </c>
      <c r="H16" s="17">
        <v>0.1875</v>
      </c>
      <c r="I16" s="17">
        <v>0.81944444444444453</v>
      </c>
      <c r="J16" s="18">
        <f t="shared" si="1"/>
        <v>15.166666666666668</v>
      </c>
      <c r="K16" s="5"/>
      <c r="L16">
        <v>56415</v>
      </c>
      <c r="M16">
        <f t="shared" si="2"/>
        <v>25.412162162162161</v>
      </c>
      <c r="N16">
        <f t="shared" si="3"/>
        <v>16941.441441441442</v>
      </c>
      <c r="O16">
        <f t="shared" si="4"/>
        <v>15.166666666666668</v>
      </c>
      <c r="P16">
        <f t="shared" si="5"/>
        <v>16798.798798798798</v>
      </c>
      <c r="Q16">
        <f t="shared" si="7"/>
        <v>1107.6131076131076</v>
      </c>
      <c r="R16">
        <f t="shared" si="8"/>
        <v>9.8894027465456027</v>
      </c>
      <c r="S16">
        <f>AVERAGE(R16:R18)</f>
        <v>10.174086959801246</v>
      </c>
      <c r="T16">
        <f>STDEV(R16:R18)</f>
        <v>0.29560199277326332</v>
      </c>
      <c r="U16">
        <f>(T16/S16)*100</f>
        <v>2.9054400059800356</v>
      </c>
      <c r="V16">
        <f>S16*1.5*10^-12</f>
        <v>1.5261130439701869E-11</v>
      </c>
      <c r="W16">
        <f>S16*1.5</f>
        <v>15.261130439701869</v>
      </c>
      <c r="Y16">
        <f t="shared" si="6"/>
        <v>25</v>
      </c>
    </row>
    <row r="17" spans="3:25" ht="19" thickTop="1" thickBot="1">
      <c r="C17" s="3">
        <f t="shared" si="0"/>
        <v>159</v>
      </c>
      <c r="D17" s="6">
        <v>40341</v>
      </c>
      <c r="E17" s="4">
        <v>2</v>
      </c>
      <c r="F17" s="5">
        <v>25</v>
      </c>
      <c r="G17" s="5" t="s">
        <v>26</v>
      </c>
      <c r="H17" s="17">
        <v>0.1875</v>
      </c>
      <c r="I17" s="17">
        <v>0.81944444444444453</v>
      </c>
      <c r="J17" s="18">
        <f t="shared" si="1"/>
        <v>15.166666666666668</v>
      </c>
      <c r="K17" s="5"/>
      <c r="L17">
        <v>59753</v>
      </c>
      <c r="M17">
        <f t="shared" si="2"/>
        <v>26.915765765765766</v>
      </c>
      <c r="N17">
        <f t="shared" si="3"/>
        <v>17943.843843843842</v>
      </c>
      <c r="O17">
        <f t="shared" si="4"/>
        <v>15.166666666666668</v>
      </c>
      <c r="P17">
        <f t="shared" si="5"/>
        <v>17801.201201201198</v>
      </c>
      <c r="Q17">
        <f t="shared" si="7"/>
        <v>1173.7055737055734</v>
      </c>
      <c r="R17">
        <f t="shared" si="8"/>
        <v>10.479514050942621</v>
      </c>
      <c r="Y17">
        <f t="shared" si="6"/>
        <v>25</v>
      </c>
    </row>
    <row r="18" spans="3:25" ht="19" thickTop="1" thickBot="1">
      <c r="C18" s="3">
        <f t="shared" si="0"/>
        <v>160</v>
      </c>
      <c r="D18" s="6">
        <v>40341</v>
      </c>
      <c r="E18" s="4">
        <v>2</v>
      </c>
      <c r="F18" s="5">
        <v>25</v>
      </c>
      <c r="G18" s="5" t="s">
        <v>26</v>
      </c>
      <c r="H18" s="17">
        <v>0.1875</v>
      </c>
      <c r="I18" s="17">
        <v>0.81944444444444453</v>
      </c>
      <c r="J18" s="18">
        <f t="shared" si="1"/>
        <v>15.166666666666668</v>
      </c>
      <c r="K18" s="5"/>
      <c r="L18">
        <v>57908</v>
      </c>
      <c r="M18">
        <f t="shared" si="2"/>
        <v>26.084684684684685</v>
      </c>
      <c r="N18">
        <f t="shared" si="3"/>
        <v>17389.789789789793</v>
      </c>
      <c r="O18">
        <f t="shared" si="4"/>
        <v>15.166666666666668</v>
      </c>
      <c r="P18">
        <f t="shared" si="5"/>
        <v>17247.147147147149</v>
      </c>
      <c r="Q18">
        <f t="shared" si="7"/>
        <v>1137.1745371745371</v>
      </c>
      <c r="R18">
        <f t="shared" si="8"/>
        <v>10.15334408191551</v>
      </c>
      <c r="Y18">
        <f t="shared" si="6"/>
        <v>25</v>
      </c>
    </row>
    <row r="19" spans="3:25" ht="19" thickTop="1" thickBot="1">
      <c r="C19" s="3">
        <f t="shared" si="0"/>
        <v>161</v>
      </c>
      <c r="D19" s="6">
        <v>40341</v>
      </c>
      <c r="E19" s="4">
        <v>2</v>
      </c>
      <c r="F19" s="5" t="s">
        <v>29</v>
      </c>
      <c r="G19" s="5" t="s">
        <v>25</v>
      </c>
      <c r="H19" s="17">
        <v>0.1875</v>
      </c>
      <c r="I19" s="17">
        <v>0.81944444444444453</v>
      </c>
      <c r="J19" s="18">
        <f t="shared" si="1"/>
        <v>15.166666666666668</v>
      </c>
      <c r="K19" s="5"/>
      <c r="L19">
        <v>408</v>
      </c>
      <c r="M19">
        <f t="shared" si="2"/>
        <v>0.18378378378378379</v>
      </c>
      <c r="N19">
        <f t="shared" si="3"/>
        <v>122.52252252252254</v>
      </c>
      <c r="O19">
        <f t="shared" si="4"/>
        <v>15.166666666666668</v>
      </c>
      <c r="Y19" t="str">
        <f t="shared" si="6"/>
        <v>45m blank</v>
      </c>
    </row>
    <row r="20" spans="3:25" ht="19" thickTop="1" thickBot="1">
      <c r="C20" s="3">
        <f t="shared" si="0"/>
        <v>162</v>
      </c>
      <c r="D20" s="6">
        <v>40341</v>
      </c>
      <c r="E20" s="4">
        <v>2</v>
      </c>
      <c r="F20" s="5">
        <v>45</v>
      </c>
      <c r="G20" s="5" t="s">
        <v>25</v>
      </c>
      <c r="H20" s="17">
        <v>0.1875</v>
      </c>
      <c r="I20" s="17">
        <v>0.81944444444444453</v>
      </c>
      <c r="J20" s="18">
        <f t="shared" si="1"/>
        <v>15.166666666666668</v>
      </c>
      <c r="K20" s="5"/>
      <c r="L20">
        <v>66266</v>
      </c>
      <c r="M20">
        <f t="shared" si="2"/>
        <v>29.84954954954955</v>
      </c>
      <c r="N20">
        <f t="shared" si="3"/>
        <v>19899.6996996997</v>
      </c>
      <c r="O20">
        <f t="shared" si="4"/>
        <v>15.166666666666668</v>
      </c>
      <c r="P20">
        <f t="shared" si="5"/>
        <v>19757.057057057056</v>
      </c>
      <c r="Q20">
        <f t="shared" si="7"/>
        <v>1302.6631026631026</v>
      </c>
      <c r="R20">
        <f t="shared" si="8"/>
        <v>11.630920559491987</v>
      </c>
      <c r="S20">
        <f>AVERAGE(R20:R22)</f>
        <v>12.005765577194147</v>
      </c>
      <c r="T20">
        <f>STDEV(R20:R22)</f>
        <v>0.3246475585731467</v>
      </c>
      <c r="U20">
        <f>(T20/S20)*100</f>
        <v>2.7040970980629431</v>
      </c>
      <c r="V20">
        <f>S20*1.5*10^-12</f>
        <v>1.8008648365791221E-11</v>
      </c>
      <c r="W20">
        <f>S20*1.5</f>
        <v>18.00864836579122</v>
      </c>
      <c r="X20">
        <f>W20/W24</f>
        <v>1.8968939704294066</v>
      </c>
      <c r="Y20">
        <f t="shared" si="6"/>
        <v>45</v>
      </c>
    </row>
    <row r="21" spans="3:25" ht="19" thickTop="1" thickBot="1">
      <c r="C21" s="3">
        <f t="shared" si="0"/>
        <v>163</v>
      </c>
      <c r="D21" s="6">
        <v>40341</v>
      </c>
      <c r="E21" s="4">
        <v>2</v>
      </c>
      <c r="F21" s="5">
        <v>45</v>
      </c>
      <c r="G21" s="5" t="s">
        <v>25</v>
      </c>
      <c r="H21" s="17">
        <v>0.1875</v>
      </c>
      <c r="I21" s="17">
        <v>0.81944444444444453</v>
      </c>
      <c r="J21" s="18">
        <f t="shared" si="1"/>
        <v>15.166666666666668</v>
      </c>
      <c r="K21" s="5"/>
      <c r="L21">
        <v>69425</v>
      </c>
      <c r="M21">
        <f t="shared" si="2"/>
        <v>31.272522522522522</v>
      </c>
      <c r="N21">
        <f t="shared" si="3"/>
        <v>20848.348348348351</v>
      </c>
      <c r="O21">
        <f t="shared" si="4"/>
        <v>15.166666666666668</v>
      </c>
      <c r="P21">
        <f t="shared" si="5"/>
        <v>20705.705705705706</v>
      </c>
      <c r="Q21">
        <f t="shared" si="7"/>
        <v>1365.2113652113651</v>
      </c>
      <c r="R21">
        <f t="shared" si="8"/>
        <v>12.189387189387189</v>
      </c>
      <c r="Y21">
        <f t="shared" si="6"/>
        <v>45</v>
      </c>
    </row>
    <row r="22" spans="3:25" ht="19" thickTop="1" thickBot="1">
      <c r="C22" s="3">
        <f t="shared" si="0"/>
        <v>164</v>
      </c>
      <c r="D22" s="6">
        <v>40341</v>
      </c>
      <c r="E22" s="4">
        <v>2</v>
      </c>
      <c r="F22" s="5">
        <v>45</v>
      </c>
      <c r="G22" s="5" t="s">
        <v>25</v>
      </c>
      <c r="H22" s="17">
        <v>0.1875</v>
      </c>
      <c r="I22" s="17">
        <v>0.81944444444444453</v>
      </c>
      <c r="J22" s="18">
        <f t="shared" si="1"/>
        <v>15.166666666666668</v>
      </c>
      <c r="K22" s="5"/>
      <c r="L22">
        <v>69468</v>
      </c>
      <c r="M22">
        <f t="shared" si="2"/>
        <v>31.291891891891893</v>
      </c>
      <c r="N22">
        <f t="shared" si="3"/>
        <v>20861.261261261261</v>
      </c>
      <c r="O22">
        <f t="shared" si="4"/>
        <v>15.166666666666668</v>
      </c>
      <c r="P22">
        <f t="shared" si="5"/>
        <v>20718.618618618617</v>
      </c>
      <c r="Q22">
        <f t="shared" si="7"/>
        <v>1366.0627660627658</v>
      </c>
      <c r="R22">
        <f t="shared" si="8"/>
        <v>12.196988982703266</v>
      </c>
      <c r="Y22">
        <f t="shared" si="6"/>
        <v>45</v>
      </c>
    </row>
    <row r="23" spans="3:25" ht="19" thickTop="1" thickBot="1">
      <c r="C23" s="3">
        <f t="shared" si="0"/>
        <v>165</v>
      </c>
      <c r="D23" s="6">
        <v>40341</v>
      </c>
      <c r="E23" s="4">
        <v>2</v>
      </c>
      <c r="F23" s="5" t="s">
        <v>29</v>
      </c>
      <c r="G23" s="5" t="s">
        <v>26</v>
      </c>
      <c r="H23" s="17">
        <v>0.1875</v>
      </c>
      <c r="I23" s="17">
        <v>0.81944444444444453</v>
      </c>
      <c r="J23" s="18">
        <f t="shared" si="1"/>
        <v>15.166666666666668</v>
      </c>
      <c r="K23" s="5"/>
      <c r="L23">
        <v>546</v>
      </c>
      <c r="M23">
        <f t="shared" si="2"/>
        <v>0.24594594594594596</v>
      </c>
      <c r="N23">
        <f t="shared" si="3"/>
        <v>163.96396396396398</v>
      </c>
      <c r="O23">
        <f t="shared" si="4"/>
        <v>15.166666666666668</v>
      </c>
      <c r="Y23" t="str">
        <f t="shared" si="6"/>
        <v>45m blank</v>
      </c>
    </row>
    <row r="24" spans="3:25" ht="19" thickTop="1" thickBot="1">
      <c r="C24" s="3">
        <f t="shared" si="0"/>
        <v>166</v>
      </c>
      <c r="D24" s="6">
        <v>40341</v>
      </c>
      <c r="E24" s="4">
        <v>2</v>
      </c>
      <c r="F24" s="5">
        <v>45</v>
      </c>
      <c r="G24" s="5" t="s">
        <v>26</v>
      </c>
      <c r="H24" s="17">
        <v>0.1875</v>
      </c>
      <c r="I24" s="17">
        <v>0.81944444444444453</v>
      </c>
      <c r="J24" s="18">
        <f t="shared" si="1"/>
        <v>15.166666666666668</v>
      </c>
      <c r="K24" s="5"/>
      <c r="L24">
        <v>36727</v>
      </c>
      <c r="M24">
        <f t="shared" si="2"/>
        <v>16.543693693693694</v>
      </c>
      <c r="N24">
        <f t="shared" si="3"/>
        <v>11029.129129129129</v>
      </c>
      <c r="O24">
        <f t="shared" si="4"/>
        <v>15.166666666666668</v>
      </c>
      <c r="P24">
        <f t="shared" si="5"/>
        <v>10886.486486486487</v>
      </c>
      <c r="Q24">
        <f t="shared" si="7"/>
        <v>717.79031779031777</v>
      </c>
      <c r="R24">
        <f t="shared" si="8"/>
        <v>6.4088421231278376</v>
      </c>
      <c r="S24">
        <f>AVERAGE(R24:R26)</f>
        <v>6.3291706148849007</v>
      </c>
      <c r="T24">
        <f>STDEV(R24:R26)</f>
        <v>7.0614918110769351E-2</v>
      </c>
      <c r="U24">
        <f>(T24/S24)*100</f>
        <v>1.1157057126047079</v>
      </c>
      <c r="V24">
        <f>S24*1.5*10^-12</f>
        <v>9.4937559223273506E-12</v>
      </c>
      <c r="W24">
        <f>S24*1.5</f>
        <v>9.4937559223273507</v>
      </c>
      <c r="Y24">
        <f t="shared" si="6"/>
        <v>45</v>
      </c>
    </row>
    <row r="25" spans="3:25" ht="19" thickTop="1" thickBot="1">
      <c r="C25" s="3">
        <f t="shared" si="0"/>
        <v>167</v>
      </c>
      <c r="D25" s="6">
        <v>40341</v>
      </c>
      <c r="E25" s="4">
        <v>2</v>
      </c>
      <c r="F25" s="5">
        <v>45</v>
      </c>
      <c r="G25" s="5" t="s">
        <v>26</v>
      </c>
      <c r="H25" s="17">
        <v>0.1875</v>
      </c>
      <c r="I25" s="17">
        <v>0.81944444444444453</v>
      </c>
      <c r="J25" s="18">
        <f t="shared" si="1"/>
        <v>15.166666666666668</v>
      </c>
      <c r="K25" s="5"/>
      <c r="L25">
        <v>35966</v>
      </c>
      <c r="M25">
        <f t="shared" si="2"/>
        <v>16.200900900900901</v>
      </c>
      <c r="N25">
        <f t="shared" si="3"/>
        <v>10800.600600600601</v>
      </c>
      <c r="O25">
        <f t="shared" si="4"/>
        <v>15.166666666666668</v>
      </c>
      <c r="P25">
        <f t="shared" si="5"/>
        <v>10657.957957957959</v>
      </c>
      <c r="Q25">
        <f t="shared" si="7"/>
        <v>702.72250272250267</v>
      </c>
      <c r="R25">
        <f t="shared" si="8"/>
        <v>6.2743080600223449</v>
      </c>
      <c r="Y25">
        <f t="shared" si="6"/>
        <v>45</v>
      </c>
    </row>
    <row r="26" spans="3:25" ht="19" thickTop="1" thickBot="1">
      <c r="C26" s="3">
        <f t="shared" si="0"/>
        <v>168</v>
      </c>
      <c r="D26" s="6">
        <v>40341</v>
      </c>
      <c r="E26" s="4">
        <v>2</v>
      </c>
      <c r="F26" s="5">
        <v>45</v>
      </c>
      <c r="G26" s="5" t="s">
        <v>26</v>
      </c>
      <c r="H26" s="17">
        <v>0.1875</v>
      </c>
      <c r="I26" s="17">
        <v>0.81944444444444453</v>
      </c>
      <c r="J26" s="18">
        <f t="shared" si="1"/>
        <v>15.166666666666668</v>
      </c>
      <c r="K26" s="5"/>
      <c r="L26">
        <v>36136</v>
      </c>
      <c r="M26">
        <f t="shared" si="2"/>
        <v>16.277477477477479</v>
      </c>
      <c r="N26">
        <f t="shared" si="3"/>
        <v>10851.651651651651</v>
      </c>
      <c r="O26">
        <f t="shared" si="4"/>
        <v>15.166666666666668</v>
      </c>
      <c r="P26">
        <f t="shared" si="5"/>
        <v>10709.009009009009</v>
      </c>
      <c r="Q26">
        <f t="shared" si="7"/>
        <v>706.08850608850605</v>
      </c>
      <c r="R26">
        <f t="shared" si="8"/>
        <v>6.3043616615045179</v>
      </c>
      <c r="Y26">
        <f t="shared" si="6"/>
        <v>45</v>
      </c>
    </row>
    <row r="27" spans="3:25" ht="19" thickTop="1" thickBot="1">
      <c r="C27" s="3">
        <f>C26+1</f>
        <v>169</v>
      </c>
      <c r="D27" s="6">
        <v>40341</v>
      </c>
      <c r="E27" s="4">
        <v>2</v>
      </c>
      <c r="F27" s="5" t="s">
        <v>30</v>
      </c>
      <c r="G27" s="5" t="s">
        <v>25</v>
      </c>
      <c r="H27" s="17">
        <v>0.1875</v>
      </c>
      <c r="I27" s="17">
        <v>0.81944444444444453</v>
      </c>
      <c r="J27" s="18">
        <f t="shared" si="1"/>
        <v>15.166666666666668</v>
      </c>
      <c r="K27" s="5"/>
      <c r="L27">
        <v>408</v>
      </c>
      <c r="M27">
        <f t="shared" si="2"/>
        <v>0.18378378378378379</v>
      </c>
      <c r="N27">
        <f t="shared" si="3"/>
        <v>122.52252252252254</v>
      </c>
      <c r="O27">
        <f t="shared" si="4"/>
        <v>15.166666666666668</v>
      </c>
      <c r="Y27" t="str">
        <f t="shared" si="6"/>
        <v>75m blank</v>
      </c>
    </row>
    <row r="28" spans="3:25" ht="19" thickTop="1" thickBot="1">
      <c r="C28" s="3">
        <f t="shared" si="0"/>
        <v>170</v>
      </c>
      <c r="D28" s="6">
        <v>40341</v>
      </c>
      <c r="E28" s="4">
        <v>2</v>
      </c>
      <c r="F28" s="5">
        <v>75</v>
      </c>
      <c r="G28" s="5" t="s">
        <v>25</v>
      </c>
      <c r="H28" s="17">
        <v>0.1875</v>
      </c>
      <c r="I28" s="17">
        <v>0.81944444444444453</v>
      </c>
      <c r="J28" s="18">
        <f t="shared" si="1"/>
        <v>15.166666666666668</v>
      </c>
      <c r="K28" s="5"/>
      <c r="L28">
        <v>49834</v>
      </c>
      <c r="M28">
        <f t="shared" si="2"/>
        <v>22.447747747747748</v>
      </c>
      <c r="N28">
        <f t="shared" si="3"/>
        <v>14965.165165165166</v>
      </c>
      <c r="O28">
        <f t="shared" si="4"/>
        <v>15.166666666666668</v>
      </c>
      <c r="P28">
        <f t="shared" si="5"/>
        <v>14822.522522522524</v>
      </c>
      <c r="Q28">
        <f t="shared" si="7"/>
        <v>977.30917730917736</v>
      </c>
      <c r="R28">
        <f t="shared" si="8"/>
        <v>8.725974797403369</v>
      </c>
      <c r="S28">
        <f>AVERAGE(R28:R30)</f>
        <v>8.6749426035140313</v>
      </c>
      <c r="T28">
        <f>STDEV(R28:R30)</f>
        <v>0.16990589619519081</v>
      </c>
      <c r="U28">
        <f>(T28/S28)*100</f>
        <v>1.9585823671774569</v>
      </c>
      <c r="V28">
        <f>S28*1.5*10^-12</f>
        <v>1.3012413905271047E-11</v>
      </c>
      <c r="W28">
        <f>S28*1.5</f>
        <v>13.012413905271046</v>
      </c>
      <c r="X28">
        <f>W28/W32</f>
        <v>2.0229627593788644</v>
      </c>
      <c r="Y28">
        <f t="shared" si="6"/>
        <v>75</v>
      </c>
    </row>
    <row r="29" spans="3:25" ht="19" thickTop="1" thickBot="1">
      <c r="C29" s="3">
        <f t="shared" si="0"/>
        <v>171</v>
      </c>
      <c r="D29" s="6">
        <v>40341</v>
      </c>
      <c r="E29" s="4">
        <v>2</v>
      </c>
      <c r="F29" s="5">
        <v>75</v>
      </c>
      <c r="G29" s="5" t="s">
        <v>25</v>
      </c>
      <c r="H29" s="17">
        <v>0.1875</v>
      </c>
      <c r="I29" s="17">
        <v>0.81944444444444453</v>
      </c>
      <c r="J29" s="18">
        <f t="shared" si="1"/>
        <v>15.166666666666668</v>
      </c>
      <c r="K29" s="5"/>
      <c r="L29">
        <v>48473</v>
      </c>
      <c r="M29">
        <f t="shared" si="2"/>
        <v>21.834684684684685</v>
      </c>
      <c r="N29">
        <f t="shared" si="3"/>
        <v>14556.456456456457</v>
      </c>
      <c r="O29">
        <f t="shared" si="4"/>
        <v>15.166666666666668</v>
      </c>
      <c r="P29">
        <f t="shared" si="5"/>
        <v>14413.813813813815</v>
      </c>
      <c r="Q29">
        <f t="shared" si="7"/>
        <v>950.36135036135033</v>
      </c>
      <c r="R29">
        <f t="shared" si="8"/>
        <v>8.4853691996549134</v>
      </c>
      <c r="Y29">
        <f t="shared" si="6"/>
        <v>75</v>
      </c>
    </row>
    <row r="30" spans="3:25" ht="19" thickTop="1" thickBot="1">
      <c r="C30" s="3">
        <f t="shared" si="0"/>
        <v>172</v>
      </c>
      <c r="D30" s="6">
        <v>40341</v>
      </c>
      <c r="E30" s="4">
        <v>2</v>
      </c>
      <c r="F30" s="5">
        <v>75</v>
      </c>
      <c r="G30" s="5" t="s">
        <v>25</v>
      </c>
      <c r="H30" s="17">
        <v>0.1875</v>
      </c>
      <c r="I30" s="17">
        <v>0.81944444444444453</v>
      </c>
      <c r="J30" s="18">
        <f t="shared" si="1"/>
        <v>15.166666666666668</v>
      </c>
      <c r="K30" s="5"/>
      <c r="L30">
        <v>50329</v>
      </c>
      <c r="M30">
        <f t="shared" si="2"/>
        <v>22.67072072072072</v>
      </c>
      <c r="N30">
        <f t="shared" si="3"/>
        <v>15113.813813813813</v>
      </c>
      <c r="O30">
        <f t="shared" si="4"/>
        <v>15.166666666666668</v>
      </c>
      <c r="P30">
        <f t="shared" si="5"/>
        <v>14971.17117117117</v>
      </c>
      <c r="Q30">
        <f t="shared" si="7"/>
        <v>987.11018711018698</v>
      </c>
      <c r="R30">
        <f t="shared" si="8"/>
        <v>8.8134838134838116</v>
      </c>
      <c r="Y30">
        <f t="shared" si="6"/>
        <v>75</v>
      </c>
    </row>
    <row r="31" spans="3:25" ht="19" thickTop="1" thickBot="1">
      <c r="C31" s="3">
        <f t="shared" si="0"/>
        <v>173</v>
      </c>
      <c r="D31" s="6">
        <v>40341</v>
      </c>
      <c r="E31" s="4">
        <v>2</v>
      </c>
      <c r="F31" s="5" t="s">
        <v>30</v>
      </c>
      <c r="G31" s="5" t="s">
        <v>26</v>
      </c>
      <c r="H31" s="17">
        <v>0.1875</v>
      </c>
      <c r="I31" s="17">
        <v>0.81944444444444453</v>
      </c>
      <c r="J31" s="18">
        <f t="shared" si="1"/>
        <v>15.166666666666668</v>
      </c>
      <c r="K31" s="5"/>
      <c r="L31">
        <v>451</v>
      </c>
      <c r="M31">
        <f t="shared" si="2"/>
        <v>0.20315315315315316</v>
      </c>
      <c r="N31">
        <f t="shared" si="3"/>
        <v>135.43543543543544</v>
      </c>
      <c r="O31">
        <f t="shared" si="4"/>
        <v>15.166666666666668</v>
      </c>
      <c r="Y31" t="str">
        <f t="shared" si="6"/>
        <v>75m blank</v>
      </c>
    </row>
    <row r="32" spans="3:25" ht="19" thickTop="1" thickBot="1">
      <c r="C32" s="3">
        <f t="shared" si="0"/>
        <v>174</v>
      </c>
      <c r="D32" s="6">
        <v>40341</v>
      </c>
      <c r="E32" s="4">
        <v>2</v>
      </c>
      <c r="F32" s="5">
        <v>75</v>
      </c>
      <c r="G32" s="5" t="s">
        <v>26</v>
      </c>
      <c r="H32" s="17">
        <v>0.1875</v>
      </c>
      <c r="I32" s="17">
        <v>0.81944444444444453</v>
      </c>
      <c r="J32" s="18">
        <f t="shared" si="1"/>
        <v>15.166666666666668</v>
      </c>
      <c r="K32" s="5"/>
      <c r="L32">
        <v>25602</v>
      </c>
      <c r="M32">
        <f t="shared" si="2"/>
        <v>11.532432432432433</v>
      </c>
      <c r="N32">
        <f t="shared" si="3"/>
        <v>7688.2882882882886</v>
      </c>
      <c r="O32">
        <f t="shared" si="4"/>
        <v>15.166666666666668</v>
      </c>
      <c r="P32">
        <f t="shared" si="5"/>
        <v>7545.6456456456463</v>
      </c>
      <c r="Q32">
        <f t="shared" si="7"/>
        <v>497.51509751509752</v>
      </c>
      <c r="R32">
        <f t="shared" si="8"/>
        <v>4.4420990849562276</v>
      </c>
      <c r="S32">
        <f>AVERAGE(R32:R34)</f>
        <v>4.2882364310935737</v>
      </c>
      <c r="T32">
        <f>STDEV(R32:R34)</f>
        <v>0.13863692652986082</v>
      </c>
      <c r="U32">
        <f>(T32/S32)*100</f>
        <v>3.2329590207437802</v>
      </c>
      <c r="V32">
        <f>S32*1.5*10^-12</f>
        <v>6.4323546466403611E-12</v>
      </c>
      <c r="W32">
        <f>S32*1.5</f>
        <v>6.4323546466403609</v>
      </c>
      <c r="Y32">
        <f t="shared" si="6"/>
        <v>75</v>
      </c>
    </row>
    <row r="33" spans="3:25" ht="19" thickTop="1" thickBot="1">
      <c r="C33" s="3">
        <f t="shared" si="0"/>
        <v>175</v>
      </c>
      <c r="D33" s="6">
        <v>40341</v>
      </c>
      <c r="E33" s="4">
        <v>2</v>
      </c>
      <c r="F33" s="5">
        <v>75</v>
      </c>
      <c r="G33" s="5" t="s">
        <v>26</v>
      </c>
      <c r="H33" s="17">
        <v>0.1875</v>
      </c>
      <c r="I33" s="17">
        <v>0.81944444444444453</v>
      </c>
      <c r="J33" s="18">
        <f t="shared" si="1"/>
        <v>15.166666666666668</v>
      </c>
      <c r="K33" s="5"/>
      <c r="L33">
        <v>24513</v>
      </c>
      <c r="M33">
        <f t="shared" si="2"/>
        <v>11.041891891891892</v>
      </c>
      <c r="N33">
        <f t="shared" si="3"/>
        <v>7361.2612612612611</v>
      </c>
      <c r="O33">
        <f t="shared" si="4"/>
        <v>15.166666666666668</v>
      </c>
      <c r="P33">
        <f t="shared" si="5"/>
        <v>7218.6186186186187</v>
      </c>
      <c r="Q33">
        <f t="shared" si="7"/>
        <v>475.9528759528759</v>
      </c>
      <c r="R33">
        <f t="shared" si="8"/>
        <v>4.2495792495792495</v>
      </c>
      <c r="Y33">
        <f t="shared" si="6"/>
        <v>75</v>
      </c>
    </row>
    <row r="34" spans="3:25" ht="19" thickTop="1" thickBot="1">
      <c r="C34" s="3">
        <f t="shared" si="0"/>
        <v>176</v>
      </c>
      <c r="D34" s="6">
        <v>40341</v>
      </c>
      <c r="E34" s="4">
        <v>2</v>
      </c>
      <c r="F34" s="5">
        <v>75</v>
      </c>
      <c r="G34" s="5" t="s">
        <v>26</v>
      </c>
      <c r="H34" s="17">
        <v>0.1875</v>
      </c>
      <c r="I34" s="17">
        <v>0.81944444444444453</v>
      </c>
      <c r="J34" s="18">
        <f t="shared" si="1"/>
        <v>15.166666666666668</v>
      </c>
      <c r="K34" s="5"/>
      <c r="L34">
        <v>24080</v>
      </c>
      <c r="M34">
        <f t="shared" si="2"/>
        <v>10.846846846846846</v>
      </c>
      <c r="N34">
        <f t="shared" si="3"/>
        <v>7231.2312312312306</v>
      </c>
      <c r="O34">
        <f t="shared" si="4"/>
        <v>15.166666666666668</v>
      </c>
      <c r="P34">
        <f t="shared" si="5"/>
        <v>7088.5885885885882</v>
      </c>
      <c r="Q34">
        <f t="shared" si="7"/>
        <v>467.37946737946731</v>
      </c>
      <c r="R34">
        <f t="shared" si="8"/>
        <v>4.1730309587452439</v>
      </c>
      <c r="Y34">
        <f t="shared" si="6"/>
        <v>75</v>
      </c>
    </row>
    <row r="35" spans="3:25" ht="19" thickTop="1" thickBot="1">
      <c r="C35" s="3">
        <f t="shared" si="0"/>
        <v>177</v>
      </c>
      <c r="D35" s="6">
        <v>40341</v>
      </c>
      <c r="E35" s="4">
        <v>2</v>
      </c>
      <c r="F35" s="5" t="s">
        <v>31</v>
      </c>
      <c r="G35" s="5" t="s">
        <v>25</v>
      </c>
      <c r="H35" s="17">
        <v>0.1875</v>
      </c>
      <c r="I35" s="17">
        <v>0.81944444444444453</v>
      </c>
      <c r="J35" s="18">
        <f t="shared" si="1"/>
        <v>15.166666666666668</v>
      </c>
      <c r="K35" s="5"/>
      <c r="L35">
        <v>518</v>
      </c>
      <c r="M35">
        <f t="shared" si="2"/>
        <v>0.23333333333333334</v>
      </c>
      <c r="N35">
        <f t="shared" si="3"/>
        <v>155.55555555555557</v>
      </c>
      <c r="O35">
        <f t="shared" si="4"/>
        <v>15.166666666666668</v>
      </c>
      <c r="Y35" t="str">
        <f t="shared" si="6"/>
        <v>100m blank</v>
      </c>
    </row>
    <row r="36" spans="3:25" ht="19" thickTop="1" thickBot="1">
      <c r="C36" s="3">
        <f t="shared" si="0"/>
        <v>178</v>
      </c>
      <c r="D36" s="6">
        <v>40341</v>
      </c>
      <c r="E36" s="4">
        <v>2</v>
      </c>
      <c r="F36" s="5">
        <v>100</v>
      </c>
      <c r="G36" s="5" t="s">
        <v>25</v>
      </c>
      <c r="H36" s="17">
        <v>0.1875</v>
      </c>
      <c r="I36" s="17">
        <v>0.81944444444444453</v>
      </c>
      <c r="J36" s="18">
        <f t="shared" si="1"/>
        <v>15.166666666666668</v>
      </c>
      <c r="K36" s="5"/>
      <c r="L36">
        <v>33413</v>
      </c>
      <c r="M36">
        <f t="shared" si="2"/>
        <v>15.050900900900901</v>
      </c>
      <c r="N36">
        <f t="shared" si="3"/>
        <v>10033.933933933933</v>
      </c>
      <c r="O36">
        <f t="shared" si="4"/>
        <v>15.166666666666668</v>
      </c>
      <c r="P36">
        <f t="shared" si="5"/>
        <v>9891.2912912912907</v>
      </c>
      <c r="Q36">
        <f t="shared" si="7"/>
        <v>652.17305217305204</v>
      </c>
      <c r="R36">
        <f t="shared" si="8"/>
        <v>5.8229736801165357</v>
      </c>
      <c r="S36">
        <f>AVERAGE(R36:R38)</f>
        <v>5.9406541549398684</v>
      </c>
      <c r="T36">
        <f>STDEV(R36:R38)</f>
        <v>0.12988823274370243</v>
      </c>
      <c r="U36">
        <f>(T36/S36)*100</f>
        <v>2.1864297997501785</v>
      </c>
      <c r="V36">
        <f>S36*1.5*10^-12</f>
        <v>8.9109812324098031E-12</v>
      </c>
      <c r="W36">
        <f>S36*1.5</f>
        <v>8.910981232409803</v>
      </c>
      <c r="X36">
        <f>W36/W40</f>
        <v>2.0678331145388906</v>
      </c>
      <c r="Y36">
        <f t="shared" si="6"/>
        <v>100</v>
      </c>
    </row>
    <row r="37" spans="3:25" ht="19" thickTop="1" thickBot="1">
      <c r="C37" s="3">
        <f t="shared" si="0"/>
        <v>179</v>
      </c>
      <c r="D37" s="6">
        <v>40341</v>
      </c>
      <c r="E37" s="4">
        <v>2</v>
      </c>
      <c r="F37" s="5">
        <v>100</v>
      </c>
      <c r="G37" s="5" t="s">
        <v>25</v>
      </c>
      <c r="H37" s="17">
        <v>0.1875</v>
      </c>
      <c r="I37" s="17">
        <v>0.81944444444444453</v>
      </c>
      <c r="J37" s="18">
        <f t="shared" si="1"/>
        <v>15.166666666666668</v>
      </c>
      <c r="K37" s="5"/>
      <c r="L37">
        <v>34867</v>
      </c>
      <c r="M37">
        <f t="shared" si="2"/>
        <v>15.705855855855855</v>
      </c>
      <c r="N37">
        <f t="shared" si="3"/>
        <v>10470.570570570571</v>
      </c>
      <c r="O37">
        <f t="shared" si="4"/>
        <v>15.166666666666668</v>
      </c>
      <c r="P37">
        <f t="shared" si="5"/>
        <v>10327.927927927929</v>
      </c>
      <c r="Q37">
        <f t="shared" si="7"/>
        <v>680.96228096228094</v>
      </c>
      <c r="R37">
        <f t="shared" si="8"/>
        <v>6.0800203657346517</v>
      </c>
      <c r="Y37">
        <f t="shared" si="6"/>
        <v>100</v>
      </c>
    </row>
    <row r="38" spans="3:25" ht="19" thickTop="1" thickBot="1">
      <c r="C38" s="3">
        <f t="shared" si="0"/>
        <v>180</v>
      </c>
      <c r="D38" s="6">
        <v>40341</v>
      </c>
      <c r="E38" s="4">
        <v>2</v>
      </c>
      <c r="F38" s="5">
        <v>100</v>
      </c>
      <c r="G38" s="5" t="s">
        <v>25</v>
      </c>
      <c r="H38" s="17">
        <v>0.1875</v>
      </c>
      <c r="I38" s="17">
        <v>0.81944444444444453</v>
      </c>
      <c r="J38" s="18">
        <f t="shared" si="1"/>
        <v>15.166666666666668</v>
      </c>
      <c r="K38" s="5"/>
      <c r="L38">
        <v>33956</v>
      </c>
      <c r="M38">
        <f t="shared" si="2"/>
        <v>15.295495495495496</v>
      </c>
      <c r="N38">
        <f t="shared" si="3"/>
        <v>10196.996996996997</v>
      </c>
      <c r="O38">
        <f t="shared" si="4"/>
        <v>15.166666666666668</v>
      </c>
      <c r="P38">
        <f t="shared" si="5"/>
        <v>10054.354354354355</v>
      </c>
      <c r="Q38">
        <f t="shared" si="7"/>
        <v>662.92446292446289</v>
      </c>
      <c r="R38">
        <f t="shared" si="8"/>
        <v>5.9189684189684186</v>
      </c>
      <c r="Y38">
        <f t="shared" si="6"/>
        <v>100</v>
      </c>
    </row>
    <row r="39" spans="3:25" ht="19" thickTop="1" thickBot="1">
      <c r="C39" s="3">
        <f t="shared" si="0"/>
        <v>181</v>
      </c>
      <c r="D39" s="6">
        <v>40341</v>
      </c>
      <c r="E39" s="4">
        <v>2</v>
      </c>
      <c r="F39" s="5" t="s">
        <v>31</v>
      </c>
      <c r="G39" s="5" t="s">
        <v>26</v>
      </c>
      <c r="H39" s="17">
        <v>0.1875</v>
      </c>
      <c r="I39" s="17">
        <v>0.81944444444444453</v>
      </c>
      <c r="J39" s="18">
        <f t="shared" si="1"/>
        <v>15.166666666666668</v>
      </c>
      <c r="K39" s="5"/>
      <c r="L39">
        <v>633</v>
      </c>
      <c r="M39">
        <f t="shared" si="2"/>
        <v>0.28513513513513511</v>
      </c>
      <c r="N39">
        <f t="shared" si="3"/>
        <v>190.09009009009006</v>
      </c>
      <c r="O39">
        <f t="shared" si="4"/>
        <v>15.166666666666668</v>
      </c>
      <c r="Y39" t="str">
        <f t="shared" si="6"/>
        <v>100m blank</v>
      </c>
    </row>
    <row r="40" spans="3:25" ht="19" thickTop="1" thickBot="1">
      <c r="C40" s="3">
        <f t="shared" si="0"/>
        <v>182</v>
      </c>
      <c r="D40" s="6">
        <v>40341</v>
      </c>
      <c r="E40" s="4">
        <v>2</v>
      </c>
      <c r="F40" s="5">
        <v>100</v>
      </c>
      <c r="G40" s="5" t="s">
        <v>26</v>
      </c>
      <c r="H40" s="17">
        <v>0.1875</v>
      </c>
      <c r="I40" s="17">
        <v>0.81944444444444453</v>
      </c>
      <c r="J40" s="18">
        <f t="shared" si="1"/>
        <v>15.166666666666668</v>
      </c>
      <c r="K40" s="5"/>
      <c r="L40">
        <v>14799</v>
      </c>
      <c r="M40">
        <f t="shared" si="2"/>
        <v>6.666216216216216</v>
      </c>
      <c r="N40">
        <f t="shared" si="3"/>
        <v>4444.1441441441439</v>
      </c>
      <c r="O40">
        <f t="shared" si="4"/>
        <v>15.166666666666668</v>
      </c>
      <c r="P40">
        <f t="shared" si="5"/>
        <v>4301.5015015015015</v>
      </c>
      <c r="Q40">
        <f t="shared" si="7"/>
        <v>283.61548361548358</v>
      </c>
      <c r="R40">
        <f t="shared" si="8"/>
        <v>2.5322811037096749</v>
      </c>
      <c r="S40">
        <f>AVERAGE(R40:R42)</f>
        <v>2.8728885871743013</v>
      </c>
      <c r="T40">
        <f>STDEV(R40:R42)</f>
        <v>0.3439852938453562</v>
      </c>
      <c r="U40">
        <f>(T40/S40)*100</f>
        <v>11.973499264156679</v>
      </c>
      <c r="V40">
        <f>S40*1.5*10^-12</f>
        <v>4.3093328807614513E-12</v>
      </c>
      <c r="W40">
        <f>S40*1.5</f>
        <v>4.3093328807614517</v>
      </c>
      <c r="Y40">
        <f t="shared" si="6"/>
        <v>100</v>
      </c>
    </row>
    <row r="41" spans="3:25" ht="19" thickTop="1" thickBot="1">
      <c r="C41" s="3">
        <f t="shared" si="0"/>
        <v>183</v>
      </c>
      <c r="D41" s="6">
        <v>40341</v>
      </c>
      <c r="E41" s="4">
        <v>2</v>
      </c>
      <c r="F41" s="5">
        <v>100</v>
      </c>
      <c r="G41" s="5" t="s">
        <v>26</v>
      </c>
      <c r="H41" s="17">
        <v>0.1875</v>
      </c>
      <c r="I41" s="17">
        <v>0.81944444444444453</v>
      </c>
      <c r="J41" s="18">
        <f t="shared" si="1"/>
        <v>15.166666666666668</v>
      </c>
      <c r="K41" s="5"/>
      <c r="L41">
        <v>16688</v>
      </c>
      <c r="M41">
        <f t="shared" si="2"/>
        <v>7.5171171171171167</v>
      </c>
      <c r="N41">
        <f t="shared" si="3"/>
        <v>5011.4114114114118</v>
      </c>
      <c r="O41">
        <f t="shared" si="4"/>
        <v>15.166666666666668</v>
      </c>
      <c r="P41">
        <f t="shared" si="5"/>
        <v>4868.7687687687694</v>
      </c>
      <c r="Q41">
        <f t="shared" si="7"/>
        <v>321.01772101772104</v>
      </c>
      <c r="R41">
        <f t="shared" si="8"/>
        <v>2.8662296519439381</v>
      </c>
      <c r="Y41">
        <f t="shared" si="6"/>
        <v>100</v>
      </c>
    </row>
    <row r="42" spans="3:25" ht="19" thickTop="1" thickBot="1">
      <c r="C42" s="3">
        <f t="shared" si="0"/>
        <v>184</v>
      </c>
      <c r="D42" s="6">
        <v>40341</v>
      </c>
      <c r="E42" s="4">
        <v>2</v>
      </c>
      <c r="F42" s="5">
        <v>100</v>
      </c>
      <c r="G42" s="5" t="s">
        <v>26</v>
      </c>
      <c r="H42" s="17">
        <v>0.1875</v>
      </c>
      <c r="I42" s="17">
        <v>0.81944444444444453</v>
      </c>
      <c r="J42" s="18">
        <f t="shared" si="1"/>
        <v>15.166666666666668</v>
      </c>
      <c r="K42" s="5"/>
      <c r="L42">
        <v>18690</v>
      </c>
      <c r="M42">
        <f t="shared" si="2"/>
        <v>8.4189189189189193</v>
      </c>
      <c r="N42">
        <f t="shared" si="3"/>
        <v>5612.6126126126128</v>
      </c>
      <c r="O42">
        <f t="shared" si="4"/>
        <v>15.166666666666668</v>
      </c>
      <c r="P42">
        <f t="shared" si="5"/>
        <v>5469.9699699699704</v>
      </c>
      <c r="Q42">
        <f t="shared" si="7"/>
        <v>360.65736065736064</v>
      </c>
      <c r="R42">
        <f t="shared" si="8"/>
        <v>3.2201550058692914</v>
      </c>
      <c r="Y42">
        <f t="shared" si="6"/>
        <v>100</v>
      </c>
    </row>
    <row r="43" spans="3:25" ht="19" thickTop="1" thickBot="1">
      <c r="C43" s="3">
        <f>C42+1</f>
        <v>185</v>
      </c>
      <c r="D43" s="6">
        <v>40341</v>
      </c>
      <c r="E43" s="4">
        <v>2</v>
      </c>
      <c r="F43" s="5" t="s">
        <v>32</v>
      </c>
      <c r="G43" s="5" t="s">
        <v>25</v>
      </c>
      <c r="H43" s="17">
        <v>0.1875</v>
      </c>
      <c r="I43" s="17">
        <v>0.81944444444444453</v>
      </c>
      <c r="J43" s="18">
        <f t="shared" si="1"/>
        <v>15.166666666666668</v>
      </c>
      <c r="K43" s="5"/>
      <c r="L43">
        <v>323</v>
      </c>
      <c r="M43">
        <f t="shared" si="2"/>
        <v>0.14549549549549551</v>
      </c>
      <c r="N43">
        <f t="shared" si="3"/>
        <v>96.996996996996998</v>
      </c>
      <c r="O43">
        <f t="shared" si="4"/>
        <v>15.166666666666668</v>
      </c>
      <c r="Y43" t="str">
        <f t="shared" si="6"/>
        <v>125m blank</v>
      </c>
    </row>
    <row r="44" spans="3:25" ht="19" thickTop="1" thickBot="1">
      <c r="C44" s="3">
        <f t="shared" si="0"/>
        <v>186</v>
      </c>
      <c r="D44" s="6">
        <v>40341</v>
      </c>
      <c r="E44" s="4">
        <v>2</v>
      </c>
      <c r="F44" s="5">
        <v>125</v>
      </c>
      <c r="G44" s="5" t="s">
        <v>25</v>
      </c>
      <c r="H44" s="17">
        <v>0.1875</v>
      </c>
      <c r="I44" s="17">
        <v>0.81944444444444453</v>
      </c>
      <c r="J44" s="18">
        <f t="shared" si="1"/>
        <v>15.166666666666668</v>
      </c>
      <c r="K44" s="5"/>
      <c r="L44">
        <v>7131</v>
      </c>
      <c r="M44">
        <f t="shared" si="2"/>
        <v>3.2121621621621621</v>
      </c>
      <c r="N44">
        <f t="shared" si="3"/>
        <v>2141.4414414414414</v>
      </c>
      <c r="O44">
        <f t="shared" si="4"/>
        <v>15.166666666666668</v>
      </c>
      <c r="P44">
        <f t="shared" si="5"/>
        <v>1998.7987987987988</v>
      </c>
      <c r="Q44">
        <f t="shared" si="7"/>
        <v>131.78893178893179</v>
      </c>
      <c r="R44">
        <f t="shared" si="8"/>
        <v>1.1766868909726054</v>
      </c>
      <c r="S44">
        <f>AVERAGE(R44:R46)</f>
        <v>1.201201201201201</v>
      </c>
      <c r="T44">
        <f>STDEV(R44:R46)</f>
        <v>5.1756415883724718E-2</v>
      </c>
      <c r="U44">
        <f>(T44/S44)*100</f>
        <v>4.3087216223200837</v>
      </c>
      <c r="V44">
        <f>S44*1.5*10^-12</f>
        <v>1.8018018018018016E-12</v>
      </c>
      <c r="W44">
        <f>S44*1.5</f>
        <v>1.8018018018018016</v>
      </c>
      <c r="X44">
        <f>W44/W48</f>
        <v>1.3903553645726758</v>
      </c>
      <c r="Y44">
        <f t="shared" si="6"/>
        <v>125</v>
      </c>
    </row>
    <row r="45" spans="3:25" ht="19" thickTop="1" thickBot="1">
      <c r="C45" s="3">
        <f t="shared" si="0"/>
        <v>187</v>
      </c>
      <c r="D45" s="6">
        <v>40341</v>
      </c>
      <c r="E45" s="4">
        <v>2</v>
      </c>
      <c r="F45" s="5">
        <v>125</v>
      </c>
      <c r="G45" s="5" t="s">
        <v>25</v>
      </c>
      <c r="H45" s="17">
        <v>0.1875</v>
      </c>
      <c r="I45" s="17">
        <v>0.81944444444444453</v>
      </c>
      <c r="J45" s="18">
        <f t="shared" si="1"/>
        <v>15.166666666666668</v>
      </c>
      <c r="K45" s="5"/>
      <c r="L45">
        <v>7606</v>
      </c>
      <c r="M45">
        <f t="shared" si="2"/>
        <v>3.426126126126126</v>
      </c>
      <c r="N45">
        <f t="shared" si="3"/>
        <v>2284.0840840840842</v>
      </c>
      <c r="O45">
        <f t="shared" si="4"/>
        <v>15.166666666666668</v>
      </c>
      <c r="P45">
        <f t="shared" si="5"/>
        <v>2141.4414414414414</v>
      </c>
      <c r="Q45">
        <f t="shared" si="7"/>
        <v>141.19394119394119</v>
      </c>
      <c r="R45">
        <f t="shared" si="8"/>
        <v>1.2606601892316178</v>
      </c>
      <c r="Y45">
        <f t="shared" si="6"/>
        <v>125</v>
      </c>
    </row>
    <row r="46" spans="3:25" ht="19" thickTop="1" thickBot="1">
      <c r="C46" s="3">
        <f t="shared" si="0"/>
        <v>188</v>
      </c>
      <c r="D46" s="6">
        <v>40341</v>
      </c>
      <c r="E46" s="4">
        <v>2</v>
      </c>
      <c r="F46" s="5">
        <v>125</v>
      </c>
      <c r="G46" s="5" t="s">
        <v>25</v>
      </c>
      <c r="H46" s="17">
        <v>0.1875</v>
      </c>
      <c r="I46" s="17">
        <v>0.81944444444444453</v>
      </c>
      <c r="J46" s="18">
        <f t="shared" si="1"/>
        <v>15.166666666666668</v>
      </c>
      <c r="K46" s="5"/>
      <c r="L46">
        <v>7072</v>
      </c>
      <c r="M46">
        <f t="shared" si="2"/>
        <v>3.1855855855855855</v>
      </c>
      <c r="N46">
        <f t="shared" si="3"/>
        <v>2123.7237237237237</v>
      </c>
      <c r="O46">
        <f t="shared" si="4"/>
        <v>15.166666666666668</v>
      </c>
      <c r="P46">
        <f t="shared" si="5"/>
        <v>1981.081081081081</v>
      </c>
      <c r="Q46">
        <f t="shared" si="7"/>
        <v>130.6207306207306</v>
      </c>
      <c r="R46">
        <f t="shared" si="8"/>
        <v>1.1662565233993802</v>
      </c>
      <c r="Y46">
        <f t="shared" si="6"/>
        <v>125</v>
      </c>
    </row>
    <row r="47" spans="3:25" ht="19" thickTop="1" thickBot="1">
      <c r="C47" s="3">
        <f t="shared" si="0"/>
        <v>189</v>
      </c>
      <c r="D47" s="6">
        <v>40341</v>
      </c>
      <c r="E47" s="4">
        <v>2</v>
      </c>
      <c r="F47" s="5" t="s">
        <v>32</v>
      </c>
      <c r="G47" s="5" t="s">
        <v>26</v>
      </c>
      <c r="H47" s="17">
        <v>0.1875</v>
      </c>
      <c r="I47" s="17">
        <v>0.81944444444444453</v>
      </c>
      <c r="J47" s="18">
        <f t="shared" si="1"/>
        <v>15.166666666666668</v>
      </c>
      <c r="K47" s="5"/>
      <c r="L47">
        <v>519</v>
      </c>
      <c r="M47">
        <f t="shared" si="2"/>
        <v>0.23378378378378378</v>
      </c>
      <c r="N47">
        <f t="shared" si="3"/>
        <v>155.85585585585585</v>
      </c>
      <c r="O47">
        <f t="shared" si="4"/>
        <v>15.166666666666668</v>
      </c>
      <c r="Y47" t="str">
        <f t="shared" si="6"/>
        <v>125m blank</v>
      </c>
    </row>
    <row r="48" spans="3:25" ht="19" thickTop="1" thickBot="1">
      <c r="C48" s="3">
        <f t="shared" si="0"/>
        <v>190</v>
      </c>
      <c r="D48" s="6">
        <v>40341</v>
      </c>
      <c r="E48" s="4">
        <v>2</v>
      </c>
      <c r="F48" s="5">
        <v>125</v>
      </c>
      <c r="G48" s="5" t="s">
        <v>26</v>
      </c>
      <c r="H48" s="17">
        <v>0.1875</v>
      </c>
      <c r="I48" s="17">
        <v>0.81944444444444453</v>
      </c>
      <c r="J48" s="18">
        <f t="shared" si="1"/>
        <v>15.166666666666668</v>
      </c>
      <c r="K48" s="5"/>
      <c r="L48">
        <v>5370</v>
      </c>
      <c r="M48">
        <f t="shared" si="2"/>
        <v>2.4189189189189189</v>
      </c>
      <c r="N48">
        <f t="shared" si="3"/>
        <v>1612.6126126126126</v>
      </c>
      <c r="O48">
        <f t="shared" si="4"/>
        <v>15.166666666666668</v>
      </c>
      <c r="P48">
        <f t="shared" si="5"/>
        <v>1469.96996996997</v>
      </c>
      <c r="Q48">
        <f t="shared" si="7"/>
        <v>96.921096921096918</v>
      </c>
      <c r="R48">
        <f t="shared" si="8"/>
        <v>0.86536693679550825</v>
      </c>
      <c r="S48">
        <f>AVERAGE(R48:R50)</f>
        <v>0.8639526496669353</v>
      </c>
      <c r="T48">
        <f>STDEV(R48:R50)</f>
        <v>4.9338468653802661E-2</v>
      </c>
      <c r="U48">
        <f>(T48/S48)*100</f>
        <v>5.7107838806702276</v>
      </c>
      <c r="V48">
        <f>S48*1.5*10^-12</f>
        <v>1.295928974500403E-12</v>
      </c>
      <c r="W48">
        <f>S48*1.5</f>
        <v>1.295928974500403</v>
      </c>
      <c r="Y48">
        <f t="shared" si="6"/>
        <v>125</v>
      </c>
    </row>
    <row r="49" spans="3:25" ht="19" thickTop="1" thickBot="1">
      <c r="C49" s="3">
        <f t="shared" si="0"/>
        <v>191</v>
      </c>
      <c r="D49" s="6">
        <v>40341</v>
      </c>
      <c r="E49" s="4">
        <v>2</v>
      </c>
      <c r="F49" s="5">
        <v>125</v>
      </c>
      <c r="G49" s="5" t="s">
        <v>26</v>
      </c>
      <c r="H49" s="17">
        <v>0.1875</v>
      </c>
      <c r="I49" s="17">
        <v>0.81944444444444453</v>
      </c>
      <c r="J49" s="18">
        <f t="shared" si="1"/>
        <v>15.166666666666668</v>
      </c>
      <c r="K49" s="5"/>
      <c r="L49">
        <v>5079</v>
      </c>
      <c r="M49">
        <f t="shared" si="2"/>
        <v>2.2878378378378379</v>
      </c>
      <c r="N49">
        <f t="shared" si="3"/>
        <v>1525.2252252252251</v>
      </c>
      <c r="O49">
        <f t="shared" si="4"/>
        <v>15.166666666666668</v>
      </c>
      <c r="P49">
        <f t="shared" si="5"/>
        <v>1382.5825825825825</v>
      </c>
      <c r="Q49">
        <f t="shared" si="7"/>
        <v>91.159291159291143</v>
      </c>
      <c r="R49">
        <f t="shared" si="8"/>
        <v>0.81392224249367096</v>
      </c>
      <c r="Y49">
        <f t="shared" si="6"/>
        <v>125</v>
      </c>
    </row>
    <row r="50" spans="3:25" ht="19" thickTop="1" thickBot="1">
      <c r="C50" s="3">
        <f t="shared" si="0"/>
        <v>192</v>
      </c>
      <c r="D50" s="6">
        <v>40341</v>
      </c>
      <c r="E50" s="4">
        <v>2</v>
      </c>
      <c r="F50" s="5">
        <v>125</v>
      </c>
      <c r="G50" s="5" t="s">
        <v>26</v>
      </c>
      <c r="H50" s="17">
        <v>0.1875</v>
      </c>
      <c r="I50" s="17">
        <v>0.81944444444444453</v>
      </c>
      <c r="J50" s="18">
        <f t="shared" si="1"/>
        <v>15.166666666666668</v>
      </c>
      <c r="K50" s="5"/>
      <c r="L50">
        <v>5637</v>
      </c>
      <c r="M50">
        <f t="shared" si="2"/>
        <v>2.5391891891891891</v>
      </c>
      <c r="N50">
        <f t="shared" si="3"/>
        <v>1692.7927927927929</v>
      </c>
      <c r="O50">
        <f t="shared" si="4"/>
        <v>15.166666666666668</v>
      </c>
      <c r="P50">
        <f t="shared" si="5"/>
        <v>1550.1501501501502</v>
      </c>
      <c r="Q50">
        <f t="shared" si="7"/>
        <v>102.20770220770221</v>
      </c>
      <c r="R50">
        <f t="shared" si="8"/>
        <v>0.91256876971162693</v>
      </c>
      <c r="Y50">
        <f t="shared" si="6"/>
        <v>125</v>
      </c>
    </row>
    <row r="51" spans="3:25" ht="14" thickTop="1"/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1"/>
  <sheetViews>
    <sheetView topLeftCell="W6" zoomScale="75" workbookViewId="0">
      <selection activeCell="AH31" sqref="AH31"/>
    </sheetView>
  </sheetViews>
  <sheetFormatPr baseColWidth="10" defaultColWidth="11" defaultRowHeight="13" x14ac:dyDescent="0"/>
  <cols>
    <col min="1" max="1" width="16.85546875" bestFit="1" customWidth="1"/>
    <col min="3" max="3" width="19.140625" bestFit="1" customWidth="1"/>
    <col min="4" max="4" width="16.28515625" customWidth="1"/>
    <col min="6" max="6" width="13.42578125" bestFit="1" customWidth="1"/>
    <col min="7" max="7" width="13.42578125" customWidth="1"/>
    <col min="8" max="8" width="13" bestFit="1" customWidth="1"/>
    <col min="9" max="9" width="18.42578125" customWidth="1"/>
    <col min="10" max="11" width="17.5703125" customWidth="1"/>
    <col min="12" max="14" width="14.140625" customWidth="1"/>
    <col min="18" max="18" width="18.140625" bestFit="1" customWidth="1"/>
    <col min="23" max="24" width="12.7109375" customWidth="1"/>
    <col min="25" max="25" width="13.42578125" customWidth="1"/>
    <col min="26" max="26" width="13" customWidth="1"/>
  </cols>
  <sheetData>
    <row r="1" spans="1:30" ht="17" thickBot="1">
      <c r="A1" s="7" t="s">
        <v>24</v>
      </c>
      <c r="B1" s="7"/>
      <c r="C1" s="1"/>
      <c r="D1" s="1"/>
      <c r="E1" s="2"/>
      <c r="F1" s="1"/>
      <c r="G1" s="1"/>
      <c r="K1" s="10" t="s">
        <v>2</v>
      </c>
      <c r="L1" s="10">
        <v>1.5</v>
      </c>
      <c r="O1" s="8" t="s">
        <v>3</v>
      </c>
      <c r="P1" s="8">
        <v>2220000</v>
      </c>
      <c r="Q1" s="8"/>
      <c r="R1" s="13"/>
      <c r="S1" s="16"/>
      <c r="T1" s="14"/>
      <c r="V1" s="9" t="s">
        <v>5</v>
      </c>
      <c r="W1" s="9"/>
      <c r="X1" s="9"/>
      <c r="Z1" s="1"/>
    </row>
    <row r="2" spans="1:30" ht="70" thickTop="1" thickBot="1">
      <c r="A2" s="7" t="s">
        <v>33</v>
      </c>
      <c r="B2" s="7"/>
      <c r="C2" s="3" t="s">
        <v>15</v>
      </c>
      <c r="D2" s="3" t="s">
        <v>16</v>
      </c>
      <c r="E2" s="4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4</v>
      </c>
      <c r="K2" s="3" t="s">
        <v>22</v>
      </c>
      <c r="L2" s="12" t="s">
        <v>23</v>
      </c>
      <c r="M2" s="29" t="s">
        <v>35</v>
      </c>
      <c r="N2" s="29" t="s">
        <v>36</v>
      </c>
      <c r="O2" s="30" t="s">
        <v>0</v>
      </c>
      <c r="P2" s="30" t="s">
        <v>12</v>
      </c>
      <c r="Q2" s="30" t="s">
        <v>37</v>
      </c>
      <c r="R2" s="30" t="s">
        <v>1</v>
      </c>
      <c r="S2" s="31" t="s">
        <v>13</v>
      </c>
      <c r="T2" s="31" t="s">
        <v>14</v>
      </c>
      <c r="U2" s="30" t="s">
        <v>8</v>
      </c>
      <c r="V2" s="30" t="s">
        <v>6</v>
      </c>
      <c r="W2" s="30" t="s">
        <v>7</v>
      </c>
      <c r="X2" s="32" t="s">
        <v>38</v>
      </c>
      <c r="Y2" s="27" t="s">
        <v>18</v>
      </c>
      <c r="Z2" s="33" t="s">
        <v>19</v>
      </c>
      <c r="AB2" t="s">
        <v>9</v>
      </c>
      <c r="AC2" s="15" t="s">
        <v>11</v>
      </c>
      <c r="AD2" s="15" t="s">
        <v>10</v>
      </c>
    </row>
    <row r="3" spans="1:30" ht="19" thickTop="1" thickBot="1">
      <c r="A3" s="7" t="s">
        <v>34</v>
      </c>
      <c r="C3" s="3">
        <v>193</v>
      </c>
      <c r="D3" s="6">
        <v>40342</v>
      </c>
      <c r="E3" s="4">
        <v>2</v>
      </c>
      <c r="F3" s="5" t="s">
        <v>27</v>
      </c>
      <c r="G3" s="5" t="s">
        <v>25</v>
      </c>
      <c r="H3" s="17">
        <v>0.1875</v>
      </c>
      <c r="I3" s="17">
        <v>0.82291666666666663</v>
      </c>
      <c r="J3" s="18">
        <f>(I3-H3)*24</f>
        <v>15.25</v>
      </c>
      <c r="K3" s="5"/>
      <c r="L3">
        <v>524</v>
      </c>
      <c r="M3">
        <f>L3/2220</f>
        <v>0.23603603603603604</v>
      </c>
      <c r="N3">
        <f>(M3/$L$1)*1000</f>
        <v>157.35735735735736</v>
      </c>
      <c r="O3">
        <f>J3</f>
        <v>15.25</v>
      </c>
      <c r="Q3" s="19"/>
      <c r="Y3" t="str">
        <f>F3</f>
        <v xml:space="preserve"> 5m blank</v>
      </c>
      <c r="AB3">
        <v>5</v>
      </c>
      <c r="AC3">
        <f>W4</f>
        <v>20.629733949406081</v>
      </c>
      <c r="AD3">
        <f>W8</f>
        <v>14.286945024649944</v>
      </c>
    </row>
    <row r="4" spans="1:30" ht="19" thickTop="1" thickBot="1">
      <c r="A4" s="7"/>
      <c r="C4" s="3">
        <f t="shared" ref="C4:C50" si="0">C3+1</f>
        <v>194</v>
      </c>
      <c r="D4" s="6">
        <v>40342</v>
      </c>
      <c r="E4" s="4">
        <v>2</v>
      </c>
      <c r="F4" s="5">
        <v>5</v>
      </c>
      <c r="G4" s="5" t="s">
        <v>25</v>
      </c>
      <c r="H4" s="17">
        <v>0.1875</v>
      </c>
      <c r="I4" s="17">
        <v>0.82291666666666663</v>
      </c>
      <c r="J4" s="18">
        <f t="shared" ref="J4:J50" si="1">(I4-H4)*24</f>
        <v>15.25</v>
      </c>
      <c r="K4" s="5"/>
      <c r="L4">
        <v>81058</v>
      </c>
      <c r="M4">
        <f t="shared" ref="M4:M50" si="2">L4/2220</f>
        <v>36.512612612612614</v>
      </c>
      <c r="N4">
        <f t="shared" ref="N4:N50" si="3">(M4/$L$1)*1000</f>
        <v>24341.741741741742</v>
      </c>
      <c r="O4">
        <f t="shared" ref="O4:O50" si="4">J4</f>
        <v>15.25</v>
      </c>
      <c r="P4">
        <f t="shared" ref="P4:P50" si="5">N4-$N$3</f>
        <v>24184.384384384386</v>
      </c>
      <c r="Q4">
        <f>P4/J4</f>
        <v>1585.8612711071728</v>
      </c>
      <c r="R4">
        <f>Q4/112</f>
        <v>14.159475634885471</v>
      </c>
      <c r="S4">
        <f>AVERAGE(R4:R6)</f>
        <v>13.75315596627072</v>
      </c>
      <c r="T4">
        <f>STDEV(R4:R6)</f>
        <v>0.65371803204251078</v>
      </c>
      <c r="U4">
        <f>(T4/S4)*100</f>
        <v>4.7532219778917533</v>
      </c>
      <c r="V4">
        <f>S4*1.5*10^-12</f>
        <v>2.0629733949406082E-11</v>
      </c>
      <c r="W4">
        <f>S4*1.5</f>
        <v>20.629733949406081</v>
      </c>
      <c r="X4">
        <f>W4/W8</f>
        <v>1.4439569770733087</v>
      </c>
      <c r="Y4">
        <f t="shared" ref="Y4:Y50" si="6">F4</f>
        <v>5</v>
      </c>
      <c r="AB4">
        <v>25</v>
      </c>
      <c r="AC4">
        <f>W12</f>
        <v>24.875167907954797</v>
      </c>
      <c r="AD4">
        <f>W16</f>
        <v>15.173164968246937</v>
      </c>
    </row>
    <row r="5" spans="1:30" ht="19" thickTop="1" thickBot="1">
      <c r="A5" s="7"/>
      <c r="C5" s="3">
        <f t="shared" si="0"/>
        <v>195</v>
      </c>
      <c r="D5" s="6">
        <v>40342</v>
      </c>
      <c r="E5" s="4">
        <v>2</v>
      </c>
      <c r="F5" s="5">
        <v>5</v>
      </c>
      <c r="G5" s="5" t="s">
        <v>25</v>
      </c>
      <c r="H5" s="17">
        <v>0.1875</v>
      </c>
      <c r="I5" s="17">
        <v>0.82291666666666663</v>
      </c>
      <c r="J5" s="18">
        <f t="shared" si="1"/>
        <v>15.25</v>
      </c>
      <c r="K5" s="5"/>
      <c r="L5">
        <v>74458</v>
      </c>
      <c r="M5">
        <f t="shared" si="2"/>
        <v>33.539639639639638</v>
      </c>
      <c r="N5">
        <f t="shared" si="3"/>
        <v>22359.759759759756</v>
      </c>
      <c r="O5">
        <f t="shared" si="4"/>
        <v>15.25</v>
      </c>
      <c r="P5">
        <f t="shared" si="5"/>
        <v>22202.4024024024</v>
      </c>
      <c r="Q5">
        <f t="shared" ref="Q5:Q50" si="7">P5/J5</f>
        <v>1455.8952395017968</v>
      </c>
      <c r="R5">
        <f t="shared" ref="R5:R50" si="8">Q5/112</f>
        <v>12.9990646384089</v>
      </c>
      <c r="Y5">
        <f t="shared" si="6"/>
        <v>5</v>
      </c>
      <c r="AB5">
        <v>45</v>
      </c>
      <c r="AC5">
        <f>W20</f>
        <v>19.717844308008246</v>
      </c>
      <c r="AD5">
        <f>W24</f>
        <v>12.353014607112968</v>
      </c>
    </row>
    <row r="6" spans="1:30" ht="19" thickTop="1" thickBot="1">
      <c r="C6" s="3">
        <f t="shared" si="0"/>
        <v>196</v>
      </c>
      <c r="D6" s="6">
        <v>40342</v>
      </c>
      <c r="E6" s="4">
        <v>2</v>
      </c>
      <c r="F6" s="5">
        <v>5</v>
      </c>
      <c r="G6" s="5" t="s">
        <v>25</v>
      </c>
      <c r="H6" s="17">
        <v>0.1875</v>
      </c>
      <c r="I6" s="17">
        <v>0.82291666666666663</v>
      </c>
      <c r="J6" s="18">
        <f t="shared" si="1"/>
        <v>15.25</v>
      </c>
      <c r="K6" s="5"/>
      <c r="L6">
        <v>80725</v>
      </c>
      <c r="M6">
        <f t="shared" si="2"/>
        <v>36.362612612612615</v>
      </c>
      <c r="N6">
        <f t="shared" si="3"/>
        <v>24241.741741741745</v>
      </c>
      <c r="O6">
        <f t="shared" si="4"/>
        <v>15.25</v>
      </c>
      <c r="P6">
        <f t="shared" si="5"/>
        <v>24084.38438438439</v>
      </c>
      <c r="Q6">
        <f t="shared" si="7"/>
        <v>1579.3038940579927</v>
      </c>
      <c r="R6">
        <f t="shared" si="8"/>
        <v>14.100927625517793</v>
      </c>
      <c r="Y6">
        <f t="shared" si="6"/>
        <v>5</v>
      </c>
      <c r="AB6">
        <v>75</v>
      </c>
      <c r="AC6">
        <f>W28</f>
        <v>16.169975596205106</v>
      </c>
      <c r="AD6">
        <f>W32</f>
        <v>7.0600459944722243</v>
      </c>
    </row>
    <row r="7" spans="1:30" ht="19" thickTop="1" thickBot="1">
      <c r="C7" s="3">
        <f t="shared" si="0"/>
        <v>197</v>
      </c>
      <c r="D7" s="6">
        <v>40342</v>
      </c>
      <c r="E7" s="4">
        <v>2</v>
      </c>
      <c r="F7" s="5" t="s">
        <v>27</v>
      </c>
      <c r="G7" s="5" t="s">
        <v>26</v>
      </c>
      <c r="H7" s="17">
        <v>0.1875</v>
      </c>
      <c r="I7" s="17">
        <v>0.82291666666666663</v>
      </c>
      <c r="J7" s="18">
        <f t="shared" si="1"/>
        <v>15.25</v>
      </c>
      <c r="K7" s="5"/>
      <c r="L7">
        <v>425</v>
      </c>
      <c r="M7">
        <f t="shared" si="2"/>
        <v>0.19144144144144143</v>
      </c>
      <c r="N7">
        <f t="shared" si="3"/>
        <v>127.6276276276276</v>
      </c>
      <c r="O7">
        <f t="shared" si="4"/>
        <v>15.25</v>
      </c>
      <c r="Y7" t="str">
        <f t="shared" si="6"/>
        <v xml:space="preserve"> 5m blank</v>
      </c>
      <c r="AB7">
        <v>100</v>
      </c>
      <c r="AC7">
        <f>W36</f>
        <v>5.6814425666884683</v>
      </c>
      <c r="AD7">
        <f>W40</f>
        <v>4.1398541398541395</v>
      </c>
    </row>
    <row r="8" spans="1:30" ht="19" thickTop="1" thickBot="1">
      <c r="C8" s="3">
        <f t="shared" si="0"/>
        <v>198</v>
      </c>
      <c r="D8" s="6">
        <v>40342</v>
      </c>
      <c r="E8" s="4">
        <v>2</v>
      </c>
      <c r="F8" s="5">
        <v>5</v>
      </c>
      <c r="G8" s="5" t="s">
        <v>26</v>
      </c>
      <c r="H8" s="17">
        <v>0.1875</v>
      </c>
      <c r="I8" s="17">
        <v>0.82291666666666663</v>
      </c>
      <c r="J8" s="18">
        <f t="shared" si="1"/>
        <v>15.25</v>
      </c>
      <c r="K8" s="5"/>
      <c r="L8">
        <v>56781</v>
      </c>
      <c r="M8">
        <f t="shared" si="2"/>
        <v>25.577027027027029</v>
      </c>
      <c r="N8">
        <f t="shared" si="3"/>
        <v>17051.351351351354</v>
      </c>
      <c r="O8">
        <f t="shared" si="4"/>
        <v>15.25</v>
      </c>
      <c r="P8">
        <f t="shared" si="5"/>
        <v>16893.993993993998</v>
      </c>
      <c r="Q8">
        <f t="shared" si="7"/>
        <v>1107.8028848520655</v>
      </c>
      <c r="R8">
        <f t="shared" si="8"/>
        <v>9.8910971861791559</v>
      </c>
      <c r="S8">
        <f>AVERAGE(R8:R10)</f>
        <v>9.5246300164332958</v>
      </c>
      <c r="T8">
        <f>STDEV(R8:R10)</f>
        <v>0.32024446694067371</v>
      </c>
      <c r="U8">
        <f>(T8/S8)*100</f>
        <v>3.3622772368915199</v>
      </c>
      <c r="V8">
        <f>S8*1.5*10^-12</f>
        <v>1.4286945024649944E-11</v>
      </c>
      <c r="W8">
        <f>S8*1.5</f>
        <v>14.286945024649944</v>
      </c>
      <c r="Y8">
        <f t="shared" si="6"/>
        <v>5</v>
      </c>
      <c r="AB8">
        <v>125</v>
      </c>
      <c r="AC8">
        <f>W44</f>
        <v>2.3891280038821021</v>
      </c>
      <c r="AD8">
        <f>W48</f>
        <v>1.3400988810824876</v>
      </c>
    </row>
    <row r="9" spans="1:30" ht="19" thickTop="1" thickBot="1">
      <c r="C9" s="3">
        <f t="shared" si="0"/>
        <v>199</v>
      </c>
      <c r="D9" s="6">
        <v>40342</v>
      </c>
      <c r="E9" s="4">
        <v>2</v>
      </c>
      <c r="F9" s="5">
        <v>5</v>
      </c>
      <c r="G9" s="5" t="s">
        <v>26</v>
      </c>
      <c r="H9" s="17">
        <v>0.1875</v>
      </c>
      <c r="I9" s="17">
        <v>0.82291666666666663</v>
      </c>
      <c r="J9" s="18">
        <f t="shared" si="1"/>
        <v>15.25</v>
      </c>
      <c r="K9" s="5"/>
      <c r="L9">
        <v>53411</v>
      </c>
      <c r="M9">
        <f t="shared" si="2"/>
        <v>24.05900900900901</v>
      </c>
      <c r="N9">
        <f t="shared" si="3"/>
        <v>16039.339339339338</v>
      </c>
      <c r="O9">
        <f t="shared" si="4"/>
        <v>15.25</v>
      </c>
      <c r="P9">
        <f t="shared" si="5"/>
        <v>15881.98198198198</v>
      </c>
      <c r="Q9">
        <f t="shared" si="7"/>
        <v>1041.4414414414414</v>
      </c>
      <c r="R9">
        <f t="shared" si="8"/>
        <v>9.2985842985842986</v>
      </c>
      <c r="Y9">
        <f t="shared" si="6"/>
        <v>5</v>
      </c>
    </row>
    <row r="10" spans="1:30" ht="19" thickTop="1" thickBot="1">
      <c r="C10" s="3">
        <f t="shared" si="0"/>
        <v>200</v>
      </c>
      <c r="D10" s="6">
        <v>40342</v>
      </c>
      <c r="E10" s="4">
        <v>2</v>
      </c>
      <c r="F10" s="5">
        <v>5</v>
      </c>
      <c r="G10" s="5" t="s">
        <v>26</v>
      </c>
      <c r="H10" s="17">
        <v>0.1875</v>
      </c>
      <c r="I10" s="17">
        <v>0.82291666666666663</v>
      </c>
      <c r="J10" s="18">
        <f t="shared" si="1"/>
        <v>15.25</v>
      </c>
      <c r="K10" s="5"/>
      <c r="L10">
        <v>53898</v>
      </c>
      <c r="M10">
        <f t="shared" si="2"/>
        <v>24.278378378378378</v>
      </c>
      <c r="N10">
        <f t="shared" si="3"/>
        <v>16185.585585585584</v>
      </c>
      <c r="O10">
        <f t="shared" si="4"/>
        <v>15.25</v>
      </c>
      <c r="P10">
        <f t="shared" si="5"/>
        <v>16028.228228228227</v>
      </c>
      <c r="Q10">
        <f t="shared" si="7"/>
        <v>1051.0313592280804</v>
      </c>
      <c r="R10">
        <f t="shared" si="8"/>
        <v>9.3842085645364328</v>
      </c>
      <c r="Y10">
        <f t="shared" si="6"/>
        <v>5</v>
      </c>
    </row>
    <row r="11" spans="1:30" ht="19" thickTop="1" thickBot="1">
      <c r="C11" s="3">
        <f t="shared" si="0"/>
        <v>201</v>
      </c>
      <c r="D11" s="6">
        <v>40342</v>
      </c>
      <c r="E11" s="4">
        <v>2</v>
      </c>
      <c r="F11" s="5" t="s">
        <v>28</v>
      </c>
      <c r="G11" s="5" t="s">
        <v>25</v>
      </c>
      <c r="H11" s="17">
        <v>0.1875</v>
      </c>
      <c r="I11" s="17">
        <v>0.82291666666666663</v>
      </c>
      <c r="J11" s="18">
        <f t="shared" si="1"/>
        <v>15.25</v>
      </c>
      <c r="K11" s="5"/>
      <c r="L11">
        <v>521</v>
      </c>
      <c r="M11">
        <f t="shared" si="2"/>
        <v>0.23468468468468467</v>
      </c>
      <c r="N11">
        <f t="shared" si="3"/>
        <v>156.45645645645644</v>
      </c>
      <c r="O11">
        <f t="shared" si="4"/>
        <v>15.25</v>
      </c>
      <c r="Y11" t="str">
        <f t="shared" si="6"/>
        <v>25m blank</v>
      </c>
    </row>
    <row r="12" spans="1:30" ht="19" thickTop="1" thickBot="1">
      <c r="C12" s="3">
        <f t="shared" si="0"/>
        <v>202</v>
      </c>
      <c r="D12" s="6">
        <v>40342</v>
      </c>
      <c r="E12" s="4">
        <v>2</v>
      </c>
      <c r="F12" s="5">
        <v>25</v>
      </c>
      <c r="G12" s="5" t="s">
        <v>25</v>
      </c>
      <c r="H12" s="17">
        <v>0.1875</v>
      </c>
      <c r="I12" s="17">
        <v>0.82291666666666663</v>
      </c>
      <c r="J12" s="18">
        <f t="shared" si="1"/>
        <v>15.25</v>
      </c>
      <c r="K12" s="5"/>
      <c r="L12">
        <v>96653</v>
      </c>
      <c r="M12">
        <f t="shared" si="2"/>
        <v>43.53738738738739</v>
      </c>
      <c r="N12">
        <f t="shared" si="3"/>
        <v>29024.92492492493</v>
      </c>
      <c r="O12">
        <f t="shared" si="4"/>
        <v>15.25</v>
      </c>
      <c r="P12">
        <f t="shared" si="5"/>
        <v>28867.567567567574</v>
      </c>
      <c r="Q12">
        <f t="shared" si="7"/>
        <v>1892.9552503323</v>
      </c>
      <c r="R12">
        <f t="shared" si="8"/>
        <v>16.901386163681249</v>
      </c>
      <c r="S12">
        <f>AVERAGE(R12:R14)</f>
        <v>16.583445271969865</v>
      </c>
      <c r="T12">
        <f>STDEV(R12:R14)</f>
        <v>0.48683129553100679</v>
      </c>
      <c r="U12">
        <f>(T12/S12)*100</f>
        <v>2.9356462878909273</v>
      </c>
      <c r="V12">
        <f>S12*1.5*10^-12</f>
        <v>2.4875167907954797E-11</v>
      </c>
      <c r="W12">
        <f>S12*1.5</f>
        <v>24.875167907954797</v>
      </c>
      <c r="X12">
        <f>W12/W16</f>
        <v>1.6394185366079759</v>
      </c>
      <c r="Y12">
        <f t="shared" si="6"/>
        <v>25</v>
      </c>
    </row>
    <row r="13" spans="1:30" ht="19" thickTop="1" thickBot="1">
      <c r="C13" s="3">
        <f t="shared" si="0"/>
        <v>203</v>
      </c>
      <c r="D13" s="6">
        <v>40342</v>
      </c>
      <c r="E13" s="4">
        <v>2</v>
      </c>
      <c r="F13" s="5">
        <v>25</v>
      </c>
      <c r="G13" s="5" t="s">
        <v>25</v>
      </c>
      <c r="H13" s="17">
        <v>0.1875</v>
      </c>
      <c r="I13" s="17">
        <v>0.82291666666666663</v>
      </c>
      <c r="J13" s="18">
        <f t="shared" si="1"/>
        <v>15.25</v>
      </c>
      <c r="K13" s="5"/>
      <c r="L13">
        <v>91657</v>
      </c>
      <c r="M13">
        <f t="shared" si="2"/>
        <v>41.286936936936939</v>
      </c>
      <c r="N13">
        <f t="shared" si="3"/>
        <v>27524.624624624626</v>
      </c>
      <c r="O13">
        <f t="shared" si="4"/>
        <v>15.25</v>
      </c>
      <c r="P13">
        <f t="shared" si="5"/>
        <v>27367.267267267271</v>
      </c>
      <c r="Q13">
        <f t="shared" si="7"/>
        <v>1794.5749027716242</v>
      </c>
      <c r="R13">
        <f t="shared" si="8"/>
        <v>16.022990203318074</v>
      </c>
      <c r="Y13">
        <f t="shared" si="6"/>
        <v>25</v>
      </c>
    </row>
    <row r="14" spans="1:30" ht="19" thickTop="1" thickBot="1">
      <c r="C14" s="3">
        <f t="shared" si="0"/>
        <v>204</v>
      </c>
      <c r="D14" s="6">
        <v>40342</v>
      </c>
      <c r="E14" s="4">
        <v>2</v>
      </c>
      <c r="F14" s="5">
        <v>25</v>
      </c>
      <c r="G14" s="5" t="s">
        <v>25</v>
      </c>
      <c r="H14" s="17">
        <v>0.1875</v>
      </c>
      <c r="I14" s="17">
        <v>0.82291666666666663</v>
      </c>
      <c r="J14" s="18">
        <f t="shared" si="1"/>
        <v>15.25</v>
      </c>
      <c r="K14" s="5"/>
      <c r="L14">
        <v>96224</v>
      </c>
      <c r="M14">
        <f t="shared" si="2"/>
        <v>43.344144144144146</v>
      </c>
      <c r="N14">
        <f t="shared" si="3"/>
        <v>28896.096096096098</v>
      </c>
      <c r="O14">
        <f t="shared" si="4"/>
        <v>15.25</v>
      </c>
      <c r="P14">
        <f t="shared" si="5"/>
        <v>28738.738738738743</v>
      </c>
      <c r="Q14">
        <f t="shared" si="7"/>
        <v>1884.5074582779503</v>
      </c>
      <c r="R14">
        <f t="shared" si="8"/>
        <v>16.825959448910272</v>
      </c>
      <c r="Y14">
        <f t="shared" si="6"/>
        <v>25</v>
      </c>
    </row>
    <row r="15" spans="1:30" ht="19" thickTop="1" thickBot="1">
      <c r="C15" s="3">
        <f t="shared" si="0"/>
        <v>205</v>
      </c>
      <c r="D15" s="6">
        <v>40342</v>
      </c>
      <c r="E15" s="4">
        <v>2</v>
      </c>
      <c r="F15" s="5" t="s">
        <v>28</v>
      </c>
      <c r="G15" s="5" t="s">
        <v>26</v>
      </c>
      <c r="H15" s="17">
        <v>0.1875</v>
      </c>
      <c r="I15" s="17">
        <v>0.82291666666666663</v>
      </c>
      <c r="J15" s="18">
        <f t="shared" si="1"/>
        <v>15.25</v>
      </c>
      <c r="K15" s="5"/>
      <c r="L15">
        <v>518</v>
      </c>
      <c r="M15">
        <f t="shared" si="2"/>
        <v>0.23333333333333334</v>
      </c>
      <c r="N15">
        <f t="shared" si="3"/>
        <v>155.55555555555557</v>
      </c>
      <c r="O15">
        <f t="shared" si="4"/>
        <v>15.25</v>
      </c>
      <c r="Y15" t="str">
        <f t="shared" si="6"/>
        <v>25m blank</v>
      </c>
    </row>
    <row r="16" spans="1:30" ht="19" thickTop="1" thickBot="1">
      <c r="C16" s="3">
        <f t="shared" si="0"/>
        <v>206</v>
      </c>
      <c r="D16" s="6">
        <v>40342</v>
      </c>
      <c r="E16" s="4">
        <v>2</v>
      </c>
      <c r="F16" s="5">
        <v>25</v>
      </c>
      <c r="G16" s="5" t="s">
        <v>26</v>
      </c>
      <c r="H16" s="17">
        <v>0.1875</v>
      </c>
      <c r="I16" s="17">
        <v>0.82291666666666663</v>
      </c>
      <c r="J16" s="18">
        <f t="shared" si="1"/>
        <v>15.25</v>
      </c>
      <c r="K16" s="5"/>
      <c r="L16">
        <v>53416</v>
      </c>
      <c r="M16">
        <f t="shared" si="2"/>
        <v>24.061261261261262</v>
      </c>
      <c r="N16">
        <f t="shared" si="3"/>
        <v>16040.84084084084</v>
      </c>
      <c r="O16">
        <f t="shared" si="4"/>
        <v>15.25</v>
      </c>
      <c r="P16">
        <f t="shared" si="5"/>
        <v>15883.483483483482</v>
      </c>
      <c r="Q16">
        <f t="shared" si="7"/>
        <v>1041.5399005562938</v>
      </c>
      <c r="R16">
        <f t="shared" si="8"/>
        <v>9.2994633978240522</v>
      </c>
      <c r="S16">
        <f>AVERAGE(R16:R18)</f>
        <v>10.115443312164624</v>
      </c>
      <c r="T16">
        <f>STDEV(R16:R18)</f>
        <v>1.4087532045665165</v>
      </c>
      <c r="U16">
        <f>(T16/S16)*100</f>
        <v>13.926756950655628</v>
      </c>
      <c r="V16">
        <f>S16*1.5*10^-12</f>
        <v>1.5173164968246936E-11</v>
      </c>
      <c r="W16">
        <f>S16*1.5</f>
        <v>15.173164968246937</v>
      </c>
      <c r="Y16">
        <f t="shared" si="6"/>
        <v>25</v>
      </c>
    </row>
    <row r="17" spans="3:25" ht="19" thickTop="1" thickBot="1">
      <c r="C17" s="3">
        <f t="shared" si="0"/>
        <v>207</v>
      </c>
      <c r="D17" s="6">
        <v>40342</v>
      </c>
      <c r="E17" s="4">
        <v>2</v>
      </c>
      <c r="F17" s="5">
        <v>25</v>
      </c>
      <c r="G17" s="5" t="s">
        <v>26</v>
      </c>
      <c r="H17" s="17">
        <v>0.1875</v>
      </c>
      <c r="I17" s="17">
        <v>0.82291666666666663</v>
      </c>
      <c r="J17" s="18">
        <f t="shared" si="1"/>
        <v>15.25</v>
      </c>
      <c r="K17" s="5"/>
      <c r="L17">
        <v>67309</v>
      </c>
      <c r="M17">
        <f t="shared" si="2"/>
        <v>30.319369369369369</v>
      </c>
      <c r="N17">
        <f t="shared" si="3"/>
        <v>20212.912912912914</v>
      </c>
      <c r="O17">
        <f t="shared" si="4"/>
        <v>15.25</v>
      </c>
      <c r="P17">
        <f t="shared" si="5"/>
        <v>20055.555555555558</v>
      </c>
      <c r="Q17">
        <f t="shared" si="7"/>
        <v>1315.1183970856105</v>
      </c>
      <c r="R17">
        <f t="shared" si="8"/>
        <v>11.742128545407237</v>
      </c>
      <c r="Y17">
        <f t="shared" si="6"/>
        <v>25</v>
      </c>
    </row>
    <row r="18" spans="3:25" ht="19" thickTop="1" thickBot="1">
      <c r="C18" s="3">
        <f t="shared" si="0"/>
        <v>208</v>
      </c>
      <c r="D18" s="6">
        <v>40342</v>
      </c>
      <c r="E18" s="4">
        <v>2</v>
      </c>
      <c r="F18" s="5">
        <v>25</v>
      </c>
      <c r="G18" s="5" t="s">
        <v>26</v>
      </c>
      <c r="H18" s="17">
        <v>0.1875</v>
      </c>
      <c r="I18" s="17">
        <v>0.82291666666666663</v>
      </c>
      <c r="J18" s="18">
        <f t="shared" si="1"/>
        <v>15.25</v>
      </c>
      <c r="K18" s="5"/>
      <c r="L18">
        <v>53446</v>
      </c>
      <c r="M18">
        <f t="shared" si="2"/>
        <v>24.074774774774774</v>
      </c>
      <c r="N18">
        <f t="shared" si="3"/>
        <v>16049.849849849848</v>
      </c>
      <c r="O18">
        <f t="shared" si="4"/>
        <v>15.25</v>
      </c>
      <c r="P18">
        <f t="shared" si="5"/>
        <v>15892.492492492491</v>
      </c>
      <c r="Q18">
        <f t="shared" si="7"/>
        <v>1042.1306552454093</v>
      </c>
      <c r="R18">
        <f t="shared" si="8"/>
        <v>9.3047379932625827</v>
      </c>
      <c r="Y18">
        <f t="shared" si="6"/>
        <v>25</v>
      </c>
    </row>
    <row r="19" spans="3:25" ht="19" thickTop="1" thickBot="1">
      <c r="C19" s="3">
        <f t="shared" si="0"/>
        <v>209</v>
      </c>
      <c r="D19" s="6">
        <v>40342</v>
      </c>
      <c r="E19" s="4">
        <v>2</v>
      </c>
      <c r="F19" s="5" t="s">
        <v>29</v>
      </c>
      <c r="G19" s="5" t="s">
        <v>25</v>
      </c>
      <c r="H19" s="17">
        <v>0.1875</v>
      </c>
      <c r="I19" s="17">
        <v>0.82291666666666663</v>
      </c>
      <c r="J19" s="18">
        <f t="shared" si="1"/>
        <v>15.25</v>
      </c>
      <c r="K19" s="5"/>
      <c r="L19">
        <v>542</v>
      </c>
      <c r="M19">
        <f t="shared" si="2"/>
        <v>0.24414414414414415</v>
      </c>
      <c r="N19">
        <f t="shared" si="3"/>
        <v>162.76276276276278</v>
      </c>
      <c r="O19">
        <f t="shared" si="4"/>
        <v>15.25</v>
      </c>
      <c r="Y19" t="str">
        <f t="shared" si="6"/>
        <v>45m blank</v>
      </c>
    </row>
    <row r="20" spans="3:25" ht="19" thickTop="1" thickBot="1">
      <c r="C20" s="3">
        <f t="shared" si="0"/>
        <v>210</v>
      </c>
      <c r="D20" s="6">
        <v>40342</v>
      </c>
      <c r="E20" s="4">
        <v>2</v>
      </c>
      <c r="F20" s="5">
        <v>45</v>
      </c>
      <c r="G20" s="5" t="s">
        <v>25</v>
      </c>
      <c r="H20" s="17">
        <v>0.1875</v>
      </c>
      <c r="I20" s="17">
        <v>0.82291666666666663</v>
      </c>
      <c r="J20" s="18">
        <f t="shared" si="1"/>
        <v>15.25</v>
      </c>
      <c r="K20" s="5"/>
      <c r="L20">
        <v>79041</v>
      </c>
      <c r="M20">
        <f t="shared" si="2"/>
        <v>35.604054054054053</v>
      </c>
      <c r="N20">
        <f t="shared" si="3"/>
        <v>23736.036036036036</v>
      </c>
      <c r="O20">
        <f t="shared" si="4"/>
        <v>15.25</v>
      </c>
      <c r="P20">
        <f t="shared" si="5"/>
        <v>23578.67867867868</v>
      </c>
      <c r="Q20">
        <f t="shared" si="7"/>
        <v>1546.1428641756511</v>
      </c>
      <c r="R20">
        <f t="shared" si="8"/>
        <v>13.804847001568314</v>
      </c>
      <c r="S20">
        <f>AVERAGE(R20:R22)</f>
        <v>13.145229538672163</v>
      </c>
      <c r="T20">
        <f>STDEV(R20:R22)</f>
        <v>0.58173530742431001</v>
      </c>
      <c r="U20">
        <f>(T20/S20)*100</f>
        <v>4.4254480738650743</v>
      </c>
      <c r="V20">
        <f>S20*1.5*10^-12</f>
        <v>1.9717844308008246E-11</v>
      </c>
      <c r="W20">
        <f>S20*1.5</f>
        <v>19.717844308008246</v>
      </c>
      <c r="X20">
        <f>W20/W24</f>
        <v>1.5961969555718447</v>
      </c>
      <c r="Y20">
        <f t="shared" si="6"/>
        <v>45</v>
      </c>
    </row>
    <row r="21" spans="3:25" ht="19" thickTop="1" thickBot="1">
      <c r="C21" s="3">
        <f t="shared" si="0"/>
        <v>211</v>
      </c>
      <c r="D21" s="6">
        <v>40342</v>
      </c>
      <c r="E21" s="4">
        <v>2</v>
      </c>
      <c r="F21" s="5">
        <v>45</v>
      </c>
      <c r="G21" s="5" t="s">
        <v>25</v>
      </c>
      <c r="H21" s="17">
        <v>0.1875</v>
      </c>
      <c r="I21" s="17">
        <v>0.82291666666666663</v>
      </c>
      <c r="J21" s="18">
        <f t="shared" si="1"/>
        <v>15.25</v>
      </c>
      <c r="K21" s="5"/>
      <c r="L21">
        <v>72788</v>
      </c>
      <c r="M21">
        <f t="shared" si="2"/>
        <v>32.78738738738739</v>
      </c>
      <c r="N21">
        <f t="shared" si="3"/>
        <v>21858.258258258262</v>
      </c>
      <c r="O21">
        <f t="shared" si="4"/>
        <v>15.25</v>
      </c>
      <c r="P21">
        <f t="shared" si="5"/>
        <v>21700.900900900906</v>
      </c>
      <c r="Q21">
        <f t="shared" si="7"/>
        <v>1423.009895141043</v>
      </c>
      <c r="R21">
        <f t="shared" si="8"/>
        <v>12.705445492330741</v>
      </c>
      <c r="Y21">
        <f t="shared" si="6"/>
        <v>45</v>
      </c>
    </row>
    <row r="22" spans="3:25" ht="19" thickTop="1" thickBot="1">
      <c r="C22" s="3">
        <f t="shared" si="0"/>
        <v>212</v>
      </c>
      <c r="D22" s="6">
        <v>40342</v>
      </c>
      <c r="E22" s="4">
        <v>2</v>
      </c>
      <c r="F22" s="5">
        <v>45</v>
      </c>
      <c r="G22" s="5" t="s">
        <v>25</v>
      </c>
      <c r="H22" s="17">
        <v>0.1875</v>
      </c>
      <c r="I22" s="17">
        <v>0.82291666666666663</v>
      </c>
      <c r="J22" s="18">
        <f t="shared" si="1"/>
        <v>15.25</v>
      </c>
      <c r="K22" s="5"/>
      <c r="L22">
        <v>74039</v>
      </c>
      <c r="M22">
        <f t="shared" si="2"/>
        <v>33.350900900900903</v>
      </c>
      <c r="N22">
        <f t="shared" si="3"/>
        <v>22233.933933933939</v>
      </c>
      <c r="O22">
        <f t="shared" si="4"/>
        <v>15.25</v>
      </c>
      <c r="P22">
        <f t="shared" si="5"/>
        <v>22076.576576576583</v>
      </c>
      <c r="Q22">
        <f t="shared" si="7"/>
        <v>1447.644365677153</v>
      </c>
      <c r="R22">
        <f t="shared" si="8"/>
        <v>12.925396122117437</v>
      </c>
      <c r="Y22">
        <f t="shared" si="6"/>
        <v>45</v>
      </c>
    </row>
    <row r="23" spans="3:25" ht="19" thickTop="1" thickBot="1">
      <c r="C23" s="3">
        <f t="shared" si="0"/>
        <v>213</v>
      </c>
      <c r="D23" s="6">
        <v>40342</v>
      </c>
      <c r="E23" s="4">
        <v>2</v>
      </c>
      <c r="F23" s="5" t="s">
        <v>29</v>
      </c>
      <c r="G23" s="5" t="s">
        <v>26</v>
      </c>
      <c r="H23" s="17">
        <v>0.1875</v>
      </c>
      <c r="I23" s="17">
        <v>0.82291666666666663</v>
      </c>
      <c r="J23" s="18">
        <f t="shared" si="1"/>
        <v>15.25</v>
      </c>
      <c r="K23" s="5"/>
      <c r="L23">
        <v>584</v>
      </c>
      <c r="M23">
        <f t="shared" si="2"/>
        <v>0.26306306306306304</v>
      </c>
      <c r="N23">
        <f t="shared" si="3"/>
        <v>175.37537537537537</v>
      </c>
      <c r="O23">
        <f t="shared" si="4"/>
        <v>15.25</v>
      </c>
      <c r="Y23" t="str">
        <f t="shared" si="6"/>
        <v>45m blank</v>
      </c>
    </row>
    <row r="24" spans="3:25" ht="19" thickTop="1" thickBot="1">
      <c r="C24" s="3">
        <f t="shared" si="0"/>
        <v>214</v>
      </c>
      <c r="D24" s="6">
        <v>40342</v>
      </c>
      <c r="E24" s="4">
        <v>2</v>
      </c>
      <c r="F24" s="5">
        <v>45</v>
      </c>
      <c r="G24" s="5" t="s">
        <v>26</v>
      </c>
      <c r="H24" s="17">
        <v>0.1875</v>
      </c>
      <c r="I24" s="17">
        <v>0.82291666666666663</v>
      </c>
      <c r="J24" s="18">
        <f t="shared" si="1"/>
        <v>15.25</v>
      </c>
      <c r="K24" s="5"/>
      <c r="L24">
        <v>47892</v>
      </c>
      <c r="M24">
        <f t="shared" si="2"/>
        <v>21.572972972972973</v>
      </c>
      <c r="N24">
        <f t="shared" si="3"/>
        <v>14381.981981981982</v>
      </c>
      <c r="O24">
        <f t="shared" si="4"/>
        <v>15.25</v>
      </c>
      <c r="P24">
        <f t="shared" si="5"/>
        <v>14224.624624624625</v>
      </c>
      <c r="Q24">
        <f t="shared" si="7"/>
        <v>932.7622704671885</v>
      </c>
      <c r="R24">
        <f t="shared" si="8"/>
        <v>8.3282345577427552</v>
      </c>
      <c r="S24">
        <f>AVERAGE(R24:R26)</f>
        <v>8.2353430714086446</v>
      </c>
      <c r="T24">
        <f>STDEV(R24:R26)</f>
        <v>0.1221104391431659</v>
      </c>
      <c r="U24">
        <f>(T24/S24)*100</f>
        <v>1.482760804065435</v>
      </c>
      <c r="V24">
        <f>S24*1.5*10^-12</f>
        <v>1.2353014607112968E-11</v>
      </c>
      <c r="W24">
        <f>S24*1.5</f>
        <v>12.353014607112968</v>
      </c>
      <c r="Y24">
        <f t="shared" si="6"/>
        <v>45</v>
      </c>
    </row>
    <row r="25" spans="3:25" ht="19" thickTop="1" thickBot="1">
      <c r="C25" s="3">
        <f t="shared" si="0"/>
        <v>215</v>
      </c>
      <c r="D25" s="6">
        <v>40342</v>
      </c>
      <c r="E25" s="4">
        <v>2</v>
      </c>
      <c r="F25" s="5">
        <v>45</v>
      </c>
      <c r="G25" s="5" t="s">
        <v>26</v>
      </c>
      <c r="H25" s="17">
        <v>0.1875</v>
      </c>
      <c r="I25" s="17">
        <v>0.82291666666666663</v>
      </c>
      <c r="J25" s="18">
        <f t="shared" si="1"/>
        <v>15.25</v>
      </c>
      <c r="K25" s="5"/>
      <c r="L25">
        <v>46577</v>
      </c>
      <c r="M25">
        <f t="shared" si="2"/>
        <v>20.980630630630632</v>
      </c>
      <c r="N25">
        <f t="shared" si="3"/>
        <v>13987.087087087088</v>
      </c>
      <c r="O25">
        <f t="shared" si="4"/>
        <v>15.25</v>
      </c>
      <c r="P25">
        <f t="shared" si="5"/>
        <v>13829.72972972973</v>
      </c>
      <c r="Q25">
        <f t="shared" si="7"/>
        <v>906.86752326096587</v>
      </c>
      <c r="R25">
        <f t="shared" si="8"/>
        <v>8.097031457687196</v>
      </c>
      <c r="Y25">
        <f t="shared" si="6"/>
        <v>45</v>
      </c>
    </row>
    <row r="26" spans="3:25" ht="19" thickTop="1" thickBot="1">
      <c r="C26" s="3">
        <f t="shared" si="0"/>
        <v>216</v>
      </c>
      <c r="D26" s="6">
        <v>40342</v>
      </c>
      <c r="E26" s="4">
        <v>2</v>
      </c>
      <c r="F26" s="5">
        <v>45</v>
      </c>
      <c r="G26" s="5" t="s">
        <v>26</v>
      </c>
      <c r="H26" s="17">
        <v>0.1875</v>
      </c>
      <c r="I26" s="17">
        <v>0.82291666666666663</v>
      </c>
      <c r="J26" s="18">
        <f t="shared" si="1"/>
        <v>15.25</v>
      </c>
      <c r="K26" s="5"/>
      <c r="L26">
        <v>47622</v>
      </c>
      <c r="M26">
        <f t="shared" si="2"/>
        <v>21.451351351351352</v>
      </c>
      <c r="N26">
        <f t="shared" si="3"/>
        <v>14300.900900900901</v>
      </c>
      <c r="O26">
        <f t="shared" si="4"/>
        <v>15.25</v>
      </c>
      <c r="P26">
        <f t="shared" si="5"/>
        <v>14143.543543543543</v>
      </c>
      <c r="Q26">
        <f t="shared" si="7"/>
        <v>927.44547826515031</v>
      </c>
      <c r="R26">
        <f t="shared" si="8"/>
        <v>8.2807631987959844</v>
      </c>
      <c r="Y26">
        <f t="shared" si="6"/>
        <v>45</v>
      </c>
    </row>
    <row r="27" spans="3:25" ht="19" thickTop="1" thickBot="1">
      <c r="C27" s="3">
        <f>C26+1</f>
        <v>217</v>
      </c>
      <c r="D27" s="6">
        <v>40342</v>
      </c>
      <c r="E27" s="4">
        <v>2</v>
      </c>
      <c r="F27" s="5" t="s">
        <v>30</v>
      </c>
      <c r="G27" s="5" t="s">
        <v>25</v>
      </c>
      <c r="H27" s="17">
        <v>0.1875</v>
      </c>
      <c r="I27" s="17">
        <v>0.82291666666666663</v>
      </c>
      <c r="J27" s="18">
        <f t="shared" si="1"/>
        <v>15.25</v>
      </c>
      <c r="K27" s="5"/>
      <c r="L27">
        <v>793</v>
      </c>
      <c r="M27">
        <f t="shared" si="2"/>
        <v>0.35720720720720722</v>
      </c>
      <c r="N27">
        <f t="shared" si="3"/>
        <v>238.13813813813815</v>
      </c>
      <c r="O27">
        <f t="shared" si="4"/>
        <v>15.25</v>
      </c>
      <c r="Y27" t="str">
        <f t="shared" si="6"/>
        <v>75m blank</v>
      </c>
    </row>
    <row r="28" spans="3:25" ht="19" thickTop="1" thickBot="1">
      <c r="C28" s="3">
        <f t="shared" si="0"/>
        <v>218</v>
      </c>
      <c r="D28" s="6">
        <v>40342</v>
      </c>
      <c r="E28" s="4">
        <v>2</v>
      </c>
      <c r="F28" s="5">
        <v>75</v>
      </c>
      <c r="G28" s="5" t="s">
        <v>25</v>
      </c>
      <c r="H28" s="17">
        <v>0.1875</v>
      </c>
      <c r="I28" s="17">
        <v>0.82291666666666663</v>
      </c>
      <c r="J28" s="18">
        <f t="shared" si="1"/>
        <v>15.25</v>
      </c>
      <c r="K28" s="5"/>
      <c r="L28">
        <v>61365</v>
      </c>
      <c r="M28">
        <f t="shared" si="2"/>
        <v>27.641891891891891</v>
      </c>
      <c r="N28">
        <f t="shared" si="3"/>
        <v>18427.927927927929</v>
      </c>
      <c r="O28">
        <f t="shared" si="4"/>
        <v>15.25</v>
      </c>
      <c r="P28">
        <f t="shared" si="5"/>
        <v>18270.570570570573</v>
      </c>
      <c r="Q28">
        <f t="shared" si="7"/>
        <v>1198.0702013488901</v>
      </c>
      <c r="R28">
        <f t="shared" si="8"/>
        <v>10.697055369186518</v>
      </c>
      <c r="S28">
        <f>AVERAGE(R28:R30)</f>
        <v>10.779983730803403</v>
      </c>
      <c r="T28">
        <f>STDEV(R28:R30)</f>
        <v>7.5079878742375636E-2</v>
      </c>
      <c r="U28">
        <f>(T28/S28)*100</f>
        <v>0.69647487990021417</v>
      </c>
      <c r="V28">
        <f>S28*1.5*10^-12</f>
        <v>1.6169975596205105E-11</v>
      </c>
      <c r="W28">
        <f>S28*1.5</f>
        <v>16.169975596205106</v>
      </c>
      <c r="X28">
        <f>W28/W32</f>
        <v>2.2903498941601295</v>
      </c>
      <c r="Y28">
        <f t="shared" si="6"/>
        <v>75</v>
      </c>
    </row>
    <row r="29" spans="3:25" ht="19" thickTop="1" thickBot="1">
      <c r="C29" s="3">
        <f t="shared" si="0"/>
        <v>219</v>
      </c>
      <c r="D29" s="6">
        <v>40342</v>
      </c>
      <c r="E29" s="4">
        <v>2</v>
      </c>
      <c r="F29" s="5">
        <v>75</v>
      </c>
      <c r="G29" s="5" t="s">
        <v>25</v>
      </c>
      <c r="H29" s="17">
        <v>0.1875</v>
      </c>
      <c r="I29" s="17">
        <v>0.82291666666666663</v>
      </c>
      <c r="J29" s="18">
        <f t="shared" si="1"/>
        <v>15.25</v>
      </c>
      <c r="K29" s="5"/>
      <c r="L29">
        <v>61948</v>
      </c>
      <c r="M29">
        <f t="shared" si="2"/>
        <v>27.904504504504505</v>
      </c>
      <c r="N29">
        <f t="shared" si="3"/>
        <v>18603.003003003003</v>
      </c>
      <c r="O29">
        <f t="shared" si="4"/>
        <v>15.25</v>
      </c>
      <c r="P29">
        <f t="shared" si="5"/>
        <v>18445.645645645647</v>
      </c>
      <c r="Q29">
        <f t="shared" si="7"/>
        <v>1209.5505341406981</v>
      </c>
      <c r="R29">
        <f t="shared" si="8"/>
        <v>10.799558340541948</v>
      </c>
      <c r="Y29">
        <f t="shared" si="6"/>
        <v>75</v>
      </c>
    </row>
    <row r="30" spans="3:25" ht="19" thickTop="1" thickBot="1">
      <c r="C30" s="3">
        <f t="shared" si="0"/>
        <v>220</v>
      </c>
      <c r="D30" s="6">
        <v>40342</v>
      </c>
      <c r="E30" s="4">
        <v>2</v>
      </c>
      <c r="F30" s="5">
        <v>75</v>
      </c>
      <c r="G30" s="5" t="s">
        <v>25</v>
      </c>
      <c r="H30" s="17">
        <v>0.1875</v>
      </c>
      <c r="I30" s="17">
        <v>0.82291666666666663</v>
      </c>
      <c r="J30" s="18">
        <f t="shared" si="1"/>
        <v>15.25</v>
      </c>
      <c r="K30" s="5"/>
      <c r="L30">
        <v>62197</v>
      </c>
      <c r="M30">
        <f t="shared" si="2"/>
        <v>28.016666666666666</v>
      </c>
      <c r="N30">
        <f t="shared" si="3"/>
        <v>18677.777777777777</v>
      </c>
      <c r="O30">
        <f t="shared" si="4"/>
        <v>15.25</v>
      </c>
      <c r="P30">
        <f t="shared" si="5"/>
        <v>18520.420420420422</v>
      </c>
      <c r="Q30">
        <f t="shared" si="7"/>
        <v>1214.4537980603554</v>
      </c>
      <c r="R30">
        <f t="shared" si="8"/>
        <v>10.843337482681745</v>
      </c>
      <c r="Y30">
        <f t="shared" si="6"/>
        <v>75</v>
      </c>
    </row>
    <row r="31" spans="3:25" ht="19" thickTop="1" thickBot="1">
      <c r="C31" s="3">
        <f t="shared" si="0"/>
        <v>221</v>
      </c>
      <c r="D31" s="6">
        <v>40342</v>
      </c>
      <c r="E31" s="4">
        <v>2</v>
      </c>
      <c r="F31" s="5" t="s">
        <v>30</v>
      </c>
      <c r="G31" s="5" t="s">
        <v>26</v>
      </c>
      <c r="H31" s="17">
        <v>0.1875</v>
      </c>
      <c r="I31" s="17">
        <v>0.82291666666666663</v>
      </c>
      <c r="J31" s="18">
        <f t="shared" si="1"/>
        <v>15.25</v>
      </c>
      <c r="K31" s="5"/>
      <c r="L31">
        <v>453</v>
      </c>
      <c r="M31">
        <f t="shared" si="2"/>
        <v>0.20405405405405405</v>
      </c>
      <c r="N31">
        <f t="shared" si="3"/>
        <v>136.03603603603602</v>
      </c>
      <c r="O31">
        <f t="shared" si="4"/>
        <v>15.25</v>
      </c>
      <c r="Y31" t="str">
        <f t="shared" si="6"/>
        <v>75m blank</v>
      </c>
    </row>
    <row r="32" spans="3:25" ht="19" thickTop="1" thickBot="1">
      <c r="C32" s="3">
        <f t="shared" si="0"/>
        <v>222</v>
      </c>
      <c r="D32" s="6">
        <v>40342</v>
      </c>
      <c r="E32" s="4">
        <v>2</v>
      </c>
      <c r="F32" s="5">
        <v>75</v>
      </c>
      <c r="G32" s="5" t="s">
        <v>26</v>
      </c>
      <c r="H32" s="17">
        <v>0.1875</v>
      </c>
      <c r="I32" s="17">
        <v>0.82291666666666663</v>
      </c>
      <c r="J32" s="18">
        <f t="shared" si="1"/>
        <v>15.25</v>
      </c>
      <c r="K32" s="5"/>
      <c r="L32">
        <v>27666</v>
      </c>
      <c r="M32">
        <f t="shared" si="2"/>
        <v>12.462162162162162</v>
      </c>
      <c r="N32">
        <f t="shared" si="3"/>
        <v>8308.1081081081084</v>
      </c>
      <c r="O32">
        <f t="shared" si="4"/>
        <v>15.25</v>
      </c>
      <c r="P32">
        <f t="shared" si="5"/>
        <v>8150.7507507507507</v>
      </c>
      <c r="Q32">
        <f t="shared" si="7"/>
        <v>534.475459065623</v>
      </c>
      <c r="R32">
        <f t="shared" si="8"/>
        <v>4.7721023130859193</v>
      </c>
      <c r="S32">
        <f>AVERAGE(R32:R34)</f>
        <v>4.7066973296481498</v>
      </c>
      <c r="T32">
        <f>STDEV(R32:R34)</f>
        <v>0.4193057144895887</v>
      </c>
      <c r="U32">
        <f>(T32/S32)*100</f>
        <v>8.9087036008948974</v>
      </c>
      <c r="V32">
        <f>S32*1.5*10^-12</f>
        <v>7.0600459944722243E-12</v>
      </c>
      <c r="W32">
        <f>S32*1.5</f>
        <v>7.0600459944722243</v>
      </c>
      <c r="Y32">
        <f t="shared" si="6"/>
        <v>75</v>
      </c>
    </row>
    <row r="33" spans="3:25" ht="19" thickTop="1" thickBot="1">
      <c r="C33" s="3">
        <f t="shared" si="0"/>
        <v>223</v>
      </c>
      <c r="D33" s="6">
        <v>40342</v>
      </c>
      <c r="E33" s="4">
        <v>2</v>
      </c>
      <c r="F33" s="5">
        <v>75</v>
      </c>
      <c r="G33" s="5" t="s">
        <v>26</v>
      </c>
      <c r="H33" s="17">
        <v>0.1875</v>
      </c>
      <c r="I33" s="17">
        <v>0.82291666666666663</v>
      </c>
      <c r="J33" s="18">
        <f t="shared" si="1"/>
        <v>15.25</v>
      </c>
      <c r="K33" s="5"/>
      <c r="L33">
        <v>24745</v>
      </c>
      <c r="M33">
        <f t="shared" si="2"/>
        <v>11.146396396396396</v>
      </c>
      <c r="N33">
        <f t="shared" si="3"/>
        <v>7430.930930930931</v>
      </c>
      <c r="O33">
        <f t="shared" si="4"/>
        <v>15.25</v>
      </c>
      <c r="P33">
        <f t="shared" si="5"/>
        <v>7273.5735735735734</v>
      </c>
      <c r="Q33">
        <f t="shared" si="7"/>
        <v>476.95564416875891</v>
      </c>
      <c r="R33">
        <f t="shared" si="8"/>
        <v>4.2585325372210621</v>
      </c>
      <c r="Y33">
        <f t="shared" si="6"/>
        <v>75</v>
      </c>
    </row>
    <row r="34" spans="3:25" ht="19" thickTop="1" thickBot="1">
      <c r="C34" s="3">
        <f t="shared" si="0"/>
        <v>224</v>
      </c>
      <c r="D34" s="6">
        <v>40342</v>
      </c>
      <c r="E34" s="4">
        <v>2</v>
      </c>
      <c r="F34" s="5">
        <v>75</v>
      </c>
      <c r="G34" s="5" t="s">
        <v>26</v>
      </c>
      <c r="H34" s="17">
        <v>0.1875</v>
      </c>
      <c r="I34" s="17">
        <v>0.82291666666666663</v>
      </c>
      <c r="J34" s="18">
        <f t="shared" si="1"/>
        <v>15.25</v>
      </c>
      <c r="K34" s="5"/>
      <c r="L34">
        <v>29471</v>
      </c>
      <c r="M34">
        <f t="shared" si="2"/>
        <v>13.275225225225226</v>
      </c>
      <c r="N34">
        <f t="shared" si="3"/>
        <v>8850.1501501501516</v>
      </c>
      <c r="O34">
        <f t="shared" si="4"/>
        <v>15.25</v>
      </c>
      <c r="P34">
        <f t="shared" si="5"/>
        <v>8692.792792792794</v>
      </c>
      <c r="Q34">
        <f t="shared" si="7"/>
        <v>570.01919952739638</v>
      </c>
      <c r="R34">
        <f t="shared" si="8"/>
        <v>5.0894571386374681</v>
      </c>
      <c r="Y34">
        <f t="shared" si="6"/>
        <v>75</v>
      </c>
    </row>
    <row r="35" spans="3:25" ht="19" thickTop="1" thickBot="1">
      <c r="C35" s="3">
        <f t="shared" si="0"/>
        <v>225</v>
      </c>
      <c r="D35" s="6">
        <v>40342</v>
      </c>
      <c r="E35" s="4">
        <v>2</v>
      </c>
      <c r="F35" s="5" t="s">
        <v>31</v>
      </c>
      <c r="G35" s="5" t="s">
        <v>25</v>
      </c>
      <c r="H35" s="17">
        <v>0.1875</v>
      </c>
      <c r="I35" s="17">
        <v>0.82291666666666663</v>
      </c>
      <c r="J35" s="18">
        <f t="shared" si="1"/>
        <v>15.25</v>
      </c>
      <c r="K35" s="5"/>
      <c r="L35">
        <v>668</v>
      </c>
      <c r="M35">
        <f t="shared" si="2"/>
        <v>0.30090090090090088</v>
      </c>
      <c r="N35">
        <f t="shared" si="3"/>
        <v>200.60060060060059</v>
      </c>
      <c r="O35">
        <f t="shared" si="4"/>
        <v>15.25</v>
      </c>
      <c r="Y35" t="str">
        <f t="shared" si="6"/>
        <v>100m blank</v>
      </c>
    </row>
    <row r="36" spans="3:25" ht="19" thickTop="1" thickBot="1">
      <c r="C36" s="3">
        <f t="shared" si="0"/>
        <v>226</v>
      </c>
      <c r="D36" s="6">
        <v>40342</v>
      </c>
      <c r="E36" s="4">
        <v>2</v>
      </c>
      <c r="F36" s="5">
        <v>100</v>
      </c>
      <c r="G36" s="5" t="s">
        <v>25</v>
      </c>
      <c r="H36" s="17">
        <v>0.1875</v>
      </c>
      <c r="I36" s="17">
        <v>0.82291666666666663</v>
      </c>
      <c r="J36" s="18">
        <f t="shared" si="1"/>
        <v>15.25</v>
      </c>
      <c r="K36" s="5"/>
      <c r="L36">
        <v>21664</v>
      </c>
      <c r="M36">
        <f t="shared" si="2"/>
        <v>9.7585585585585584</v>
      </c>
      <c r="N36">
        <f t="shared" si="3"/>
        <v>6505.7057057057054</v>
      </c>
      <c r="O36">
        <f t="shared" si="4"/>
        <v>15.25</v>
      </c>
      <c r="P36">
        <f t="shared" si="5"/>
        <v>6348.3483483483478</v>
      </c>
      <c r="Q36">
        <f t="shared" si="7"/>
        <v>416.28513759661297</v>
      </c>
      <c r="R36">
        <f t="shared" si="8"/>
        <v>3.7168315856840444</v>
      </c>
      <c r="S36">
        <f>AVERAGE(R36:R38)</f>
        <v>3.7876283777923123</v>
      </c>
      <c r="T36">
        <f>STDEV(R36:R38)</f>
        <v>6.3277153730144128E-2</v>
      </c>
      <c r="U36">
        <f>(T36/S36)*100</f>
        <v>1.6706273007444927</v>
      </c>
      <c r="V36">
        <f>S36*1.5*10^-12</f>
        <v>5.6814425666884681E-12</v>
      </c>
      <c r="W36">
        <f>S36*1.5</f>
        <v>5.6814425666884683</v>
      </c>
      <c r="X36">
        <f>W36/W40</f>
        <v>1.372377473880914</v>
      </c>
      <c r="Y36">
        <f t="shared" si="6"/>
        <v>100</v>
      </c>
    </row>
    <row r="37" spans="3:25" ht="19" thickTop="1" thickBot="1">
      <c r="C37" s="3">
        <f t="shared" si="0"/>
        <v>227</v>
      </c>
      <c r="D37" s="6">
        <v>40342</v>
      </c>
      <c r="E37" s="4">
        <v>2</v>
      </c>
      <c r="F37" s="5">
        <v>100</v>
      </c>
      <c r="G37" s="5" t="s">
        <v>25</v>
      </c>
      <c r="H37" s="17">
        <v>0.1875</v>
      </c>
      <c r="I37" s="17">
        <v>0.82291666666666663</v>
      </c>
      <c r="J37" s="18">
        <f t="shared" si="1"/>
        <v>15.25</v>
      </c>
      <c r="K37" s="5"/>
      <c r="L37">
        <v>22357</v>
      </c>
      <c r="M37">
        <f t="shared" si="2"/>
        <v>10.07072072072072</v>
      </c>
      <c r="N37">
        <f t="shared" si="3"/>
        <v>6713.8138138138138</v>
      </c>
      <c r="O37">
        <f t="shared" si="4"/>
        <v>15.25</v>
      </c>
      <c r="P37">
        <f t="shared" si="5"/>
        <v>6556.4564564564562</v>
      </c>
      <c r="Q37">
        <f t="shared" si="7"/>
        <v>429.93157091517747</v>
      </c>
      <c r="R37">
        <f t="shared" si="8"/>
        <v>3.8386747403140844</v>
      </c>
      <c r="Y37">
        <f t="shared" si="6"/>
        <v>100</v>
      </c>
    </row>
    <row r="38" spans="3:25" ht="19" thickTop="1" thickBot="1">
      <c r="C38" s="3">
        <f t="shared" si="0"/>
        <v>228</v>
      </c>
      <c r="D38" s="6">
        <v>40342</v>
      </c>
      <c r="E38" s="4">
        <v>2</v>
      </c>
      <c r="F38" s="5">
        <v>100</v>
      </c>
      <c r="G38" s="5" t="s">
        <v>25</v>
      </c>
      <c r="H38" s="17">
        <v>0.1875</v>
      </c>
      <c r="I38" s="17">
        <v>0.82291666666666663</v>
      </c>
      <c r="J38" s="18">
        <f t="shared" si="1"/>
        <v>15.25</v>
      </c>
      <c r="K38" s="5"/>
      <c r="L38">
        <v>22179</v>
      </c>
      <c r="M38">
        <f t="shared" si="2"/>
        <v>9.9905405405405414</v>
      </c>
      <c r="N38">
        <f t="shared" si="3"/>
        <v>6660.3603603603606</v>
      </c>
      <c r="O38">
        <f t="shared" si="4"/>
        <v>15.25</v>
      </c>
      <c r="P38">
        <f t="shared" si="5"/>
        <v>6503.003003003003</v>
      </c>
      <c r="Q38">
        <f t="shared" si="7"/>
        <v>426.42642642642642</v>
      </c>
      <c r="R38">
        <f t="shared" si="8"/>
        <v>3.8073788073788073</v>
      </c>
      <c r="Y38">
        <f t="shared" si="6"/>
        <v>100</v>
      </c>
    </row>
    <row r="39" spans="3:25" ht="19" thickTop="1" thickBot="1">
      <c r="C39" s="3">
        <f t="shared" si="0"/>
        <v>229</v>
      </c>
      <c r="D39" s="6">
        <v>40342</v>
      </c>
      <c r="E39" s="4">
        <v>2</v>
      </c>
      <c r="F39" s="5" t="s">
        <v>31</v>
      </c>
      <c r="G39" s="5" t="s">
        <v>26</v>
      </c>
      <c r="H39" s="17">
        <v>0.1875</v>
      </c>
      <c r="I39" s="17">
        <v>0.82291666666666663</v>
      </c>
      <c r="J39" s="18">
        <f t="shared" si="1"/>
        <v>15.25</v>
      </c>
      <c r="K39" s="5"/>
      <c r="L39">
        <v>522</v>
      </c>
      <c r="M39">
        <f t="shared" si="2"/>
        <v>0.23513513513513515</v>
      </c>
      <c r="N39">
        <f t="shared" si="3"/>
        <v>156.75675675675677</v>
      </c>
      <c r="O39">
        <f t="shared" si="4"/>
        <v>15.25</v>
      </c>
      <c r="Y39" t="str">
        <f t="shared" si="6"/>
        <v>100m blank</v>
      </c>
    </row>
    <row r="40" spans="3:25" ht="19" thickTop="1" thickBot="1">
      <c r="C40" s="3">
        <f t="shared" si="0"/>
        <v>230</v>
      </c>
      <c r="D40" s="6">
        <v>40342</v>
      </c>
      <c r="E40" s="4">
        <v>2</v>
      </c>
      <c r="F40" s="5">
        <v>100</v>
      </c>
      <c r="G40" s="5" t="s">
        <v>26</v>
      </c>
      <c r="H40" s="17">
        <v>0.1875</v>
      </c>
      <c r="I40" s="17">
        <v>0.82291666666666663</v>
      </c>
      <c r="J40" s="18">
        <f t="shared" si="1"/>
        <v>15.25</v>
      </c>
      <c r="K40" s="5"/>
      <c r="L40">
        <v>15025</v>
      </c>
      <c r="M40">
        <f t="shared" si="2"/>
        <v>6.7680180180180178</v>
      </c>
      <c r="N40">
        <f t="shared" si="3"/>
        <v>4512.0120120120118</v>
      </c>
      <c r="O40">
        <f t="shared" si="4"/>
        <v>15.25</v>
      </c>
      <c r="P40">
        <f t="shared" si="5"/>
        <v>4354.6546546546542</v>
      </c>
      <c r="Q40">
        <f t="shared" si="7"/>
        <v>285.55112489538715</v>
      </c>
      <c r="R40">
        <f t="shared" si="8"/>
        <v>2.5495636151373851</v>
      </c>
      <c r="S40">
        <f>AVERAGE(R40:R42)</f>
        <v>2.7599027599027597</v>
      </c>
      <c r="T40">
        <f>STDEV(R40:R42)</f>
        <v>0.412263702671191</v>
      </c>
      <c r="U40">
        <f>(T40/S40)*100</f>
        <v>14.937616957407455</v>
      </c>
      <c r="V40">
        <f>S40*1.5*10^-12</f>
        <v>4.1398541398541398E-12</v>
      </c>
      <c r="W40">
        <f>S40*1.5</f>
        <v>4.1398541398541395</v>
      </c>
      <c r="Y40">
        <f t="shared" si="6"/>
        <v>100</v>
      </c>
    </row>
    <row r="41" spans="3:25" ht="19" thickTop="1" thickBot="1">
      <c r="C41" s="3">
        <f t="shared" si="0"/>
        <v>231</v>
      </c>
      <c r="D41" s="6">
        <v>40342</v>
      </c>
      <c r="E41" s="4">
        <v>2</v>
      </c>
      <c r="F41" s="5">
        <v>100</v>
      </c>
      <c r="G41" s="5" t="s">
        <v>26</v>
      </c>
      <c r="H41" s="17">
        <v>0.1875</v>
      </c>
      <c r="I41" s="17">
        <v>0.82291666666666663</v>
      </c>
      <c r="J41" s="18">
        <f t="shared" si="1"/>
        <v>15.25</v>
      </c>
      <c r="K41" s="5"/>
      <c r="L41">
        <v>14716</v>
      </c>
      <c r="M41">
        <f t="shared" si="2"/>
        <v>6.6288288288288291</v>
      </c>
      <c r="N41">
        <f t="shared" si="3"/>
        <v>4419.2192192192197</v>
      </c>
      <c r="O41">
        <f t="shared" si="4"/>
        <v>15.25</v>
      </c>
      <c r="P41">
        <f t="shared" si="5"/>
        <v>4261.8618618618621</v>
      </c>
      <c r="Q41">
        <f t="shared" si="7"/>
        <v>279.46635159749917</v>
      </c>
      <c r="R41">
        <f t="shared" si="8"/>
        <v>2.4952352821205284</v>
      </c>
      <c r="Y41">
        <f t="shared" si="6"/>
        <v>100</v>
      </c>
    </row>
    <row r="42" spans="3:25" ht="19" thickTop="1" thickBot="1">
      <c r="C42" s="3">
        <f t="shared" si="0"/>
        <v>232</v>
      </c>
      <c r="D42" s="6">
        <v>40342</v>
      </c>
      <c r="E42" s="4">
        <v>2</v>
      </c>
      <c r="F42" s="5">
        <v>100</v>
      </c>
      <c r="G42" s="5" t="s">
        <v>26</v>
      </c>
      <c r="H42" s="17">
        <v>0.1875</v>
      </c>
      <c r="I42" s="17">
        <v>0.82291666666666663</v>
      </c>
      <c r="J42" s="18">
        <f t="shared" si="1"/>
        <v>15.25</v>
      </c>
      <c r="K42" s="5"/>
      <c r="L42">
        <v>18923</v>
      </c>
      <c r="M42">
        <f t="shared" si="2"/>
        <v>8.5238738738738746</v>
      </c>
      <c r="N42">
        <f t="shared" si="3"/>
        <v>5682.5825825825832</v>
      </c>
      <c r="O42">
        <f t="shared" si="4"/>
        <v>15.25</v>
      </c>
      <c r="P42">
        <f t="shared" si="5"/>
        <v>5525.2252252252256</v>
      </c>
      <c r="Q42">
        <f t="shared" si="7"/>
        <v>362.30985083444102</v>
      </c>
      <c r="R42">
        <f t="shared" si="8"/>
        <v>3.2349093824503661</v>
      </c>
      <c r="Y42">
        <f t="shared" si="6"/>
        <v>100</v>
      </c>
    </row>
    <row r="43" spans="3:25" ht="19" thickTop="1" thickBot="1">
      <c r="C43" s="3">
        <f>C42+1</f>
        <v>233</v>
      </c>
      <c r="D43" s="6">
        <v>40342</v>
      </c>
      <c r="E43" s="4">
        <v>2</v>
      </c>
      <c r="F43" s="5" t="s">
        <v>32</v>
      </c>
      <c r="G43" s="5" t="s">
        <v>25</v>
      </c>
      <c r="H43" s="17">
        <v>0.1875</v>
      </c>
      <c r="I43" s="17">
        <v>0.82291666666666663</v>
      </c>
      <c r="J43" s="18">
        <f t="shared" si="1"/>
        <v>15.25</v>
      </c>
      <c r="K43" s="5"/>
      <c r="L43">
        <v>445</v>
      </c>
      <c r="M43">
        <f t="shared" si="2"/>
        <v>0.20045045045045046</v>
      </c>
      <c r="N43">
        <f t="shared" si="3"/>
        <v>133.63363363363365</v>
      </c>
      <c r="O43">
        <f t="shared" si="4"/>
        <v>15.25</v>
      </c>
      <c r="Y43" t="str">
        <f t="shared" si="6"/>
        <v>125m blank</v>
      </c>
    </row>
    <row r="44" spans="3:25" ht="19" thickTop="1" thickBot="1">
      <c r="C44" s="3">
        <f t="shared" si="0"/>
        <v>234</v>
      </c>
      <c r="D44" s="6">
        <v>40342</v>
      </c>
      <c r="E44" s="4">
        <v>2</v>
      </c>
      <c r="F44" s="5">
        <v>125</v>
      </c>
      <c r="G44" s="5" t="s">
        <v>25</v>
      </c>
      <c r="H44" s="17">
        <v>0.1875</v>
      </c>
      <c r="I44" s="17">
        <v>0.82291666666666663</v>
      </c>
      <c r="J44" s="18">
        <f t="shared" si="1"/>
        <v>15.25</v>
      </c>
      <c r="K44" s="5"/>
      <c r="L44">
        <v>9178</v>
      </c>
      <c r="M44">
        <f t="shared" si="2"/>
        <v>4.134234234234234</v>
      </c>
      <c r="N44">
        <f t="shared" si="3"/>
        <v>2756.1561561561557</v>
      </c>
      <c r="O44">
        <f t="shared" si="4"/>
        <v>15.25</v>
      </c>
      <c r="P44">
        <f t="shared" si="5"/>
        <v>2598.7987987987985</v>
      </c>
      <c r="Q44">
        <f t="shared" si="7"/>
        <v>170.41303598680645</v>
      </c>
      <c r="R44">
        <f t="shared" si="8"/>
        <v>1.5215449641679146</v>
      </c>
      <c r="S44">
        <f>AVERAGE(R44:R46)</f>
        <v>1.5927520025880681</v>
      </c>
      <c r="T44">
        <f>STDEV(R44:R46)</f>
        <v>6.311687662250523E-2</v>
      </c>
      <c r="U44">
        <f>(T44/S44)*100</f>
        <v>3.9627560674823452</v>
      </c>
      <c r="V44">
        <f>S44*1.5*10^-12</f>
        <v>2.389128003882102E-12</v>
      </c>
      <c r="W44">
        <f>S44*1.5</f>
        <v>2.3891280038821021</v>
      </c>
      <c r="X44">
        <f>W44/W48</f>
        <v>1.7827997900813435</v>
      </c>
      <c r="Y44">
        <f t="shared" si="6"/>
        <v>125</v>
      </c>
    </row>
    <row r="45" spans="3:25" ht="19" thickTop="1" thickBot="1">
      <c r="C45" s="3">
        <f t="shared" si="0"/>
        <v>235</v>
      </c>
      <c r="D45" s="6">
        <v>40342</v>
      </c>
      <c r="E45" s="4">
        <v>2</v>
      </c>
      <c r="F45" s="5">
        <v>125</v>
      </c>
      <c r="G45" s="5" t="s">
        <v>25</v>
      </c>
      <c r="H45" s="17">
        <v>0.1875</v>
      </c>
      <c r="I45" s="17">
        <v>0.82291666666666663</v>
      </c>
      <c r="J45" s="18">
        <f t="shared" si="1"/>
        <v>15.25</v>
      </c>
      <c r="K45" s="5"/>
      <c r="L45">
        <v>9709</v>
      </c>
      <c r="M45">
        <f t="shared" si="2"/>
        <v>4.3734234234234233</v>
      </c>
      <c r="N45">
        <f t="shared" si="3"/>
        <v>2915.6156156156158</v>
      </c>
      <c r="O45">
        <f t="shared" si="4"/>
        <v>15.25</v>
      </c>
      <c r="P45">
        <f t="shared" si="5"/>
        <v>2758.2582582582586</v>
      </c>
      <c r="Q45">
        <f t="shared" si="7"/>
        <v>180.8693939841481</v>
      </c>
      <c r="R45">
        <f t="shared" si="8"/>
        <v>1.6149053034298937</v>
      </c>
      <c r="Y45">
        <f t="shared" si="6"/>
        <v>125</v>
      </c>
    </row>
    <row r="46" spans="3:25" ht="19" thickTop="1" thickBot="1">
      <c r="C46" s="3">
        <f t="shared" si="0"/>
        <v>236</v>
      </c>
      <c r="D46" s="6">
        <v>40342</v>
      </c>
      <c r="E46" s="4">
        <v>2</v>
      </c>
      <c r="F46" s="5">
        <v>125</v>
      </c>
      <c r="G46" s="5" t="s">
        <v>25</v>
      </c>
      <c r="H46" s="17">
        <v>0.1875</v>
      </c>
      <c r="I46" s="17">
        <v>0.82291666666666663</v>
      </c>
      <c r="J46" s="18">
        <f t="shared" si="1"/>
        <v>15.25</v>
      </c>
      <c r="K46" s="5"/>
      <c r="L46">
        <v>9862</v>
      </c>
      <c r="M46">
        <f t="shared" si="2"/>
        <v>4.442342342342342</v>
      </c>
      <c r="N46">
        <f t="shared" si="3"/>
        <v>2961.5615615615616</v>
      </c>
      <c r="O46">
        <f t="shared" si="4"/>
        <v>15.25</v>
      </c>
      <c r="P46">
        <f t="shared" si="5"/>
        <v>2804.2042042042044</v>
      </c>
      <c r="Q46">
        <f t="shared" si="7"/>
        <v>183.88224289863635</v>
      </c>
      <c r="R46">
        <f t="shared" si="8"/>
        <v>1.6418057401663959</v>
      </c>
      <c r="Y46">
        <f t="shared" si="6"/>
        <v>125</v>
      </c>
    </row>
    <row r="47" spans="3:25" ht="19" thickTop="1" thickBot="1">
      <c r="C47" s="3">
        <f t="shared" si="0"/>
        <v>237</v>
      </c>
      <c r="D47" s="6">
        <v>40342</v>
      </c>
      <c r="E47" s="4">
        <v>2</v>
      </c>
      <c r="F47" s="5" t="s">
        <v>32</v>
      </c>
      <c r="G47" s="5" t="s">
        <v>26</v>
      </c>
      <c r="H47" s="17">
        <v>0.1875</v>
      </c>
      <c r="I47" s="17">
        <v>0.82291666666666663</v>
      </c>
      <c r="J47" s="18">
        <f t="shared" si="1"/>
        <v>15.25</v>
      </c>
      <c r="K47" s="5"/>
      <c r="L47">
        <v>458</v>
      </c>
      <c r="M47">
        <f t="shared" si="2"/>
        <v>0.20630630630630631</v>
      </c>
      <c r="N47">
        <f t="shared" si="3"/>
        <v>137.53753753753753</v>
      </c>
      <c r="O47">
        <f t="shared" si="4"/>
        <v>15.25</v>
      </c>
      <c r="Y47" t="str">
        <f t="shared" si="6"/>
        <v>125m blank</v>
      </c>
    </row>
    <row r="48" spans="3:25" ht="19" thickTop="1" thickBot="1">
      <c r="C48" s="3">
        <f t="shared" si="0"/>
        <v>238</v>
      </c>
      <c r="D48" s="6">
        <v>40342</v>
      </c>
      <c r="E48" s="4">
        <v>2</v>
      </c>
      <c r="F48" s="5">
        <v>125</v>
      </c>
      <c r="G48" s="5" t="s">
        <v>26</v>
      </c>
      <c r="H48" s="17">
        <v>0.1875</v>
      </c>
      <c r="I48" s="17">
        <v>0.82291666666666663</v>
      </c>
      <c r="J48" s="18">
        <f t="shared" si="1"/>
        <v>15.25</v>
      </c>
      <c r="K48" s="5"/>
      <c r="L48">
        <v>5429</v>
      </c>
      <c r="M48">
        <f t="shared" si="2"/>
        <v>2.4454954954954955</v>
      </c>
      <c r="N48">
        <f t="shared" si="3"/>
        <v>1630.3303303303303</v>
      </c>
      <c r="O48">
        <f t="shared" si="4"/>
        <v>15.25</v>
      </c>
      <c r="P48">
        <f t="shared" si="5"/>
        <v>1472.9729729729729</v>
      </c>
      <c r="Q48">
        <f t="shared" si="7"/>
        <v>96.588391670358874</v>
      </c>
      <c r="R48">
        <f t="shared" si="8"/>
        <v>0.86239635419963279</v>
      </c>
      <c r="S48">
        <f>AVERAGE(R48:R50)</f>
        <v>0.89339925405499176</v>
      </c>
      <c r="T48">
        <f>STDEV(R48:R50)</f>
        <v>2.6856349885324957E-2</v>
      </c>
      <c r="U48">
        <f>(T48/S48)*100</f>
        <v>3.0060859983292372</v>
      </c>
      <c r="V48">
        <f>S48*1.5*10^-12</f>
        <v>1.3400988810824875E-12</v>
      </c>
      <c r="W48">
        <f>S48*1.5</f>
        <v>1.3400988810824876</v>
      </c>
      <c r="Y48">
        <f t="shared" si="6"/>
        <v>125</v>
      </c>
    </row>
    <row r="49" spans="3:25" ht="19" thickTop="1" thickBot="1">
      <c r="C49" s="3">
        <f t="shared" si="0"/>
        <v>239</v>
      </c>
      <c r="D49" s="6">
        <v>40342</v>
      </c>
      <c r="E49" s="4">
        <v>2</v>
      </c>
      <c r="F49" s="5">
        <v>125</v>
      </c>
      <c r="G49" s="5" t="s">
        <v>26</v>
      </c>
      <c r="H49" s="17">
        <v>0.1875</v>
      </c>
      <c r="I49" s="17">
        <v>0.82291666666666663</v>
      </c>
      <c r="J49" s="18">
        <f t="shared" si="1"/>
        <v>15.25</v>
      </c>
      <c r="K49" s="5"/>
      <c r="L49">
        <v>5697</v>
      </c>
      <c r="M49">
        <f t="shared" si="2"/>
        <v>2.5662162162162163</v>
      </c>
      <c r="N49">
        <f t="shared" si="3"/>
        <v>1710.8108108108108</v>
      </c>
      <c r="O49">
        <f t="shared" si="4"/>
        <v>15.25</v>
      </c>
      <c r="P49">
        <f t="shared" si="5"/>
        <v>1553.4534534534534</v>
      </c>
      <c r="Q49">
        <f t="shared" si="7"/>
        <v>101.86580022645596</v>
      </c>
      <c r="R49">
        <f t="shared" si="8"/>
        <v>0.90951607345049967</v>
      </c>
      <c r="Y49">
        <f t="shared" si="6"/>
        <v>125</v>
      </c>
    </row>
    <row r="50" spans="3:25" ht="19" thickTop="1" thickBot="1">
      <c r="C50" s="3">
        <f t="shared" si="0"/>
        <v>240</v>
      </c>
      <c r="D50" s="6">
        <v>40342</v>
      </c>
      <c r="E50" s="4">
        <v>2</v>
      </c>
      <c r="F50" s="5">
        <v>125</v>
      </c>
      <c r="G50" s="5" t="s">
        <v>26</v>
      </c>
      <c r="H50" s="17">
        <v>0.1875</v>
      </c>
      <c r="I50" s="17">
        <v>0.82291666666666663</v>
      </c>
      <c r="J50" s="18">
        <f t="shared" si="1"/>
        <v>15.25</v>
      </c>
      <c r="K50" s="5"/>
      <c r="L50">
        <v>5690</v>
      </c>
      <c r="M50">
        <f t="shared" si="2"/>
        <v>2.5630630630630629</v>
      </c>
      <c r="N50">
        <f t="shared" si="3"/>
        <v>1708.7087087087084</v>
      </c>
      <c r="O50">
        <f t="shared" si="4"/>
        <v>15.25</v>
      </c>
      <c r="P50">
        <f t="shared" si="5"/>
        <v>1551.351351351351</v>
      </c>
      <c r="Q50">
        <f t="shared" si="7"/>
        <v>101.72795746566236</v>
      </c>
      <c r="R50">
        <f t="shared" si="8"/>
        <v>0.9082853345148425</v>
      </c>
      <c r="Y50">
        <f t="shared" si="6"/>
        <v>125</v>
      </c>
    </row>
    <row r="51" spans="3:25" ht="14" thickTop="1"/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NERDGASM</vt:lpstr>
      <vt:lpstr>HOT-ORGASSMM</vt:lpstr>
      <vt:lpstr>HOT-BOX</vt:lpstr>
      <vt:lpstr>SEA-BANG</vt:lpstr>
      <vt:lpstr>Beyonce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Church User</dc:creator>
  <cp:lastModifiedBy>Matthew Church</cp:lastModifiedBy>
  <cp:lastPrinted>2014-06-14T16:56:15Z</cp:lastPrinted>
  <dcterms:created xsi:type="dcterms:W3CDTF">2007-07-30T03:21:26Z</dcterms:created>
  <dcterms:modified xsi:type="dcterms:W3CDTF">2014-06-19T18:51:23Z</dcterms:modified>
</cp:coreProperties>
</file>