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5" yWindow="300" windowWidth="22425" windowHeight="15240" tabRatio="500" activeTab="0"/>
  </bookViews>
  <sheets>
    <sheet name="10 AU chl" sheetId="1" r:id="rId1"/>
    <sheet name="10-AU Calibration" sheetId="2" r:id="rId2"/>
    <sheet name="Sheet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<sst xmlns="http://schemas.openxmlformats.org/spreadsheetml/2006/main" count="150" uniqueCount="50">
  <si>
    <t>AG9</t>
  </si>
  <si>
    <t>KM1310</t>
  </si>
  <si>
    <t>Fa</t>
  </si>
  <si>
    <t>Fb</t>
  </si>
  <si>
    <t>ug/l</t>
  </si>
  <si>
    <t>Dilution</t>
  </si>
  <si>
    <t>Vol. Solvent (ml)</t>
  </si>
  <si>
    <t>Station</t>
  </si>
  <si>
    <t>Cast</t>
  </si>
  <si>
    <t>Bottle</t>
  </si>
  <si>
    <t>Acetone Blk</t>
  </si>
  <si>
    <t>Size</t>
  </si>
  <si>
    <t>chla (ug/)l</t>
  </si>
  <si>
    <t>phaeo (ug/l)</t>
  </si>
  <si>
    <t>pressure</t>
  </si>
  <si>
    <t>acetone blk</t>
  </si>
  <si>
    <t>I should not get negative numbers…</t>
  </si>
  <si>
    <t>In this formula from chla ug/l:</t>
  </si>
  <si>
    <t>150 = sample volume</t>
  </si>
  <si>
    <t>This acid ratio may change once new standards are made</t>
  </si>
  <si>
    <t>Sample</t>
  </si>
  <si>
    <t xml:space="preserve">Cruise </t>
  </si>
  <si>
    <t>Calibration of Turner 10AU Fluorometer</t>
  </si>
  <si>
    <t>Analyst:</t>
  </si>
  <si>
    <t>TC and AH</t>
  </si>
  <si>
    <t>Primary Std:</t>
  </si>
  <si>
    <t>398.7 ug/l</t>
  </si>
  <si>
    <t>Prepared by: TC and AH (10/12/05)</t>
  </si>
  <si>
    <t>Dilutions</t>
  </si>
  <si>
    <t>ar</t>
  </si>
  <si>
    <t>mg/l</t>
  </si>
  <si>
    <t>Fb-Blkb</t>
  </si>
  <si>
    <t>mean ar:</t>
  </si>
  <si>
    <t>df:</t>
  </si>
  <si>
    <t>STD 5.63</t>
  </si>
  <si>
    <t>STD 11.96</t>
  </si>
  <si>
    <t>STD 21.55</t>
  </si>
  <si>
    <t>&lt; 2 um</t>
  </si>
  <si>
    <r>
      <rPr>
        <sz val="10"/>
        <color indexed="10"/>
        <rFont val="Arial"/>
        <family val="2"/>
      </rPr>
      <t>2.50</t>
    </r>
    <r>
      <rPr>
        <sz val="10"/>
        <rFont val="Arial"/>
        <family val="2"/>
      </rPr>
      <t xml:space="preserve"> = acid ratio</t>
    </r>
  </si>
  <si>
    <t>AG9</t>
  </si>
  <si>
    <t>AG9</t>
  </si>
  <si>
    <r>
      <rPr>
        <sz val="10"/>
        <color indexed="10"/>
        <rFont val="Arial"/>
        <family val="2"/>
      </rPr>
      <t>0.0002907</t>
    </r>
    <r>
      <rPr>
        <sz val="10"/>
        <rFont val="Arial"/>
        <family val="2"/>
      </rPr>
      <t>= Door Factor (df)</t>
    </r>
  </si>
  <si>
    <r>
      <t>((</t>
    </r>
    <r>
      <rPr>
        <sz val="10"/>
        <color indexed="10"/>
        <rFont val="Arial"/>
        <family val="2"/>
      </rPr>
      <t>2.50</t>
    </r>
    <r>
      <rPr>
        <sz val="10"/>
        <rFont val="Arial"/>
        <family val="2"/>
      </rPr>
      <t>/(</t>
    </r>
    <r>
      <rPr>
        <sz val="10"/>
        <color indexed="10"/>
        <rFont val="Arial"/>
        <family val="2"/>
      </rPr>
      <t>2.50</t>
    </r>
    <r>
      <rPr>
        <sz val="10"/>
        <rFont val="Arial"/>
        <family val="2"/>
      </rPr>
      <t>-1))*(G4-H4))*</t>
    </r>
    <r>
      <rPr>
        <sz val="10"/>
        <color indexed="10"/>
        <rFont val="Arial"/>
        <family val="2"/>
      </rPr>
      <t>0.0002907</t>
    </r>
    <r>
      <rPr>
        <sz val="10"/>
        <rFont val="Arial"/>
        <family val="2"/>
      </rPr>
      <t>*((5*1))/(150/1000)</t>
    </r>
  </si>
  <si>
    <t>Depth</t>
  </si>
  <si>
    <t>SWAC1</t>
  </si>
  <si>
    <t>SWAC1</t>
  </si>
  <si>
    <t>SWAC2</t>
  </si>
  <si>
    <t>SWAC2</t>
  </si>
  <si>
    <t>SWAC3</t>
  </si>
  <si>
    <t>SWAC3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</si>
</sst>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E+00"/>
    <numFmt numFmtId="167" formatCode="0.000E+00"/>
    <numFmt numFmtId="168" formatCode="0.0"/>
    <numFmt numFmtId="169" formatCode="0.00000000"/>
    <numFmt numFmtId="170" formatCode="0.0000000"/>
    <numFmt numFmtId="171" formatCode="0.000000"/>
    <numFmt numFmtId="172" formatCode="0.000"/>
    <numFmt numFmtId="173" formatCode="0E+00"/>
    <numFmt numFmtId="174" formatCode="0.0E+00"/>
  </numFmts>
  <fonts count="5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Verdana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b/>
      <sz val="9.75"/>
      <color indexed="8"/>
      <name val="Arial"/>
      <family val="0"/>
    </font>
    <font>
      <sz val="6.75"/>
      <color indexed="8"/>
      <name val="Arial"/>
      <family val="0"/>
    </font>
    <font>
      <sz val="10.5"/>
      <color indexed="8"/>
      <name val="Arial"/>
      <family val="0"/>
    </font>
    <font>
      <sz val="11.25"/>
      <color indexed="8"/>
      <name val="Arial"/>
      <family val="0"/>
    </font>
    <font>
      <b/>
      <sz val="11.25"/>
      <color indexed="8"/>
      <name val="Arial"/>
      <family val="0"/>
    </font>
    <font>
      <b/>
      <sz val="12"/>
      <color indexed="8"/>
      <name val="Arial"/>
      <family val="0"/>
    </font>
    <font>
      <vertAlign val="superscript"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64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9" fontId="10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Alignment="1">
      <alignment/>
    </xf>
    <xf numFmtId="2" fontId="11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183 ME control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3385"/>
          <c:w val="0.81125"/>
          <c:h val="0.62725"/>
        </c:manualLayout>
      </c:layout>
      <c:scatterChart>
        <c:scatterStyle val="lineMarker"/>
        <c:varyColors val="0"/>
        <c:ser>
          <c:idx val="0"/>
          <c:order val="0"/>
          <c:tx>
            <c:v>10um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'[1]10au SF'!$S$59:$S$63</c:f>
              <c:numCache>
                <c:ptCount val="5"/>
              </c:numCache>
            </c:numRef>
          </c:xVal>
          <c:yVal>
            <c:numRef>
              <c:f>'[1]10au SF'!$T$59:$T$63</c:f>
              <c:numCache>
                <c:ptCount val="5"/>
              </c:numCache>
            </c:numRef>
          </c:yVal>
          <c:smooth val="0"/>
        </c:ser>
        <c:ser>
          <c:idx val="1"/>
          <c:order val="1"/>
          <c:tx>
            <c:v>2um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'[1]10au SF'!$S$64:$S$68</c:f>
              <c:numCache>
                <c:ptCount val="5"/>
              </c:numCache>
            </c:numRef>
          </c:xVal>
          <c:yVal>
            <c:numRef>
              <c:f>'[1]10au SF'!$T$64:$T$68</c:f>
              <c:numCache>
                <c:ptCount val="5"/>
              </c:numCache>
            </c:numRef>
          </c:yVal>
          <c:smooth val="0"/>
        </c:ser>
        <c:ser>
          <c:idx val="2"/>
          <c:order val="2"/>
          <c:tx>
            <c:v>0.2um</c:v>
          </c:tx>
          <c:spPr>
            <a:ln w="127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xVal>
            <c:numRef>
              <c:f>'[1]10au SF'!$S$69:$S$73</c:f>
              <c:numCache>
                <c:ptCount val="5"/>
              </c:numCache>
            </c:numRef>
          </c:xVal>
          <c:yVal>
            <c:numRef>
              <c:f>'[1]10au SF'!$T$69:$T$73</c:f>
              <c:numCache>
                <c:ptCount val="5"/>
              </c:numCache>
            </c:numRef>
          </c:yVal>
          <c:smooth val="0"/>
        </c:ser>
        <c:axId val="41288354"/>
        <c:axId val="36050867"/>
      </c:scatterChart>
      <c:valAx>
        <c:axId val="4128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0867"/>
        <c:crosses val="autoZero"/>
        <c:crossBetween val="midCat"/>
        <c:dispUnits/>
      </c:valAx>
      <c:valAx>
        <c:axId val="36050867"/>
        <c:scaling>
          <c:orientation val="minMax"/>
          <c:max val="0.7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3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52625"/>
          <c:w val="0.1375"/>
          <c:h val="0.1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183 ME 5%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515"/>
          <c:w val="0.81425"/>
          <c:h val="0.6135"/>
        </c:manualLayout>
      </c:layout>
      <c:scatterChart>
        <c:scatterStyle val="lineMarker"/>
        <c:varyColors val="0"/>
        <c:ser>
          <c:idx val="0"/>
          <c:order val="0"/>
          <c:tx>
            <c:v>10um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'[1]10au SF'!$AA$59:$AA$63</c:f>
              <c:numCache>
                <c:ptCount val="5"/>
              </c:numCache>
            </c:numRef>
          </c:xVal>
          <c:yVal>
            <c:numRef>
              <c:f>'[1]10au SF'!$AB$59:$AB$63</c:f>
              <c:numCache>
                <c:ptCount val="5"/>
              </c:numCache>
            </c:numRef>
          </c:yVal>
          <c:smooth val="0"/>
        </c:ser>
        <c:ser>
          <c:idx val="1"/>
          <c:order val="1"/>
          <c:tx>
            <c:v>2um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'[1]10au SF'!$AA$64:$AA$68</c:f>
              <c:numCache>
                <c:ptCount val="5"/>
              </c:numCache>
            </c:numRef>
          </c:xVal>
          <c:yVal>
            <c:numRef>
              <c:f>'[1]10au SF'!$AB$64:$AB$68</c:f>
              <c:numCache>
                <c:ptCount val="5"/>
              </c:numCache>
            </c:numRef>
          </c:yVal>
          <c:smooth val="0"/>
        </c:ser>
        <c:ser>
          <c:idx val="2"/>
          <c:order val="2"/>
          <c:tx>
            <c:v>0.2um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xVal>
            <c:numRef>
              <c:f>'[1]10au SF'!$AA$69:$AA$73</c:f>
              <c:numCache>
                <c:ptCount val="5"/>
              </c:numCache>
            </c:numRef>
          </c:xVal>
          <c:yVal>
            <c:numRef>
              <c:f>'[1]10au SF'!$AB$69:$AB$73</c:f>
              <c:numCache>
                <c:ptCount val="5"/>
              </c:numCache>
            </c:numRef>
          </c:yVal>
          <c:smooth val="0"/>
        </c:ser>
        <c:axId val="56022348"/>
        <c:axId val="34439085"/>
      </c:scatterChart>
      <c:valAx>
        <c:axId val="56022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9085"/>
        <c:crosses val="autoZero"/>
        <c:crossBetween val="midCat"/>
        <c:dispUnits/>
      </c:valAx>
      <c:valAx>
        <c:axId val="34439085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2234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53575"/>
          <c:w val="0.12975"/>
          <c:h val="0.1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183 ME 1%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3395"/>
          <c:w val="0.8075"/>
          <c:h val="0.591"/>
        </c:manualLayout>
      </c:layout>
      <c:scatterChart>
        <c:scatterStyle val="lineMarker"/>
        <c:varyColors val="0"/>
        <c:ser>
          <c:idx val="0"/>
          <c:order val="0"/>
          <c:tx>
            <c:v>10um</c:v>
          </c:tx>
          <c:spPr>
            <a:ln w="127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'[1]10au SF'!$AH$59:$AH$63</c:f>
              <c:numCache>
                <c:ptCount val="5"/>
              </c:numCache>
            </c:numRef>
          </c:xVal>
          <c:yVal>
            <c:numRef>
              <c:f>'[1]10au SF'!$AI$59:$AI$63</c:f>
              <c:numCache>
                <c:ptCount val="5"/>
              </c:numCache>
            </c:numRef>
          </c:yVal>
          <c:smooth val="0"/>
        </c:ser>
        <c:ser>
          <c:idx val="1"/>
          <c:order val="1"/>
          <c:tx>
            <c:v>2um</c:v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'[1]10au SF'!$AH$64:$AH$68</c:f>
              <c:numCache>
                <c:ptCount val="5"/>
              </c:numCache>
            </c:numRef>
          </c:xVal>
          <c:yVal>
            <c:numRef>
              <c:f>'[1]10au SF'!$AI$64:$AI$68</c:f>
              <c:numCache>
                <c:ptCount val="5"/>
              </c:numCache>
            </c:numRef>
          </c:yVal>
          <c:smooth val="0"/>
        </c:ser>
        <c:ser>
          <c:idx val="2"/>
          <c:order val="2"/>
          <c:tx>
            <c:v>0.2um</c:v>
          </c:tx>
          <c:spPr>
            <a:ln w="127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xVal>
            <c:numRef>
              <c:f>'[1]10au SF'!$AH$69:$AH$73</c:f>
              <c:numCache>
                <c:ptCount val="5"/>
              </c:numCache>
            </c:numRef>
          </c:xVal>
          <c:yVal>
            <c:numRef>
              <c:f>'[1]10au SF'!$AI$69:$AI$73</c:f>
              <c:numCache>
                <c:ptCount val="5"/>
              </c:numCache>
            </c:numRef>
          </c:yVal>
          <c:smooth val="0"/>
        </c:ser>
        <c:axId val="41516310"/>
        <c:axId val="38102471"/>
      </c:scatterChart>
      <c:valAx>
        <c:axId val="4151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2471"/>
        <c:crosses val="autoZero"/>
        <c:crossBetween val="midCat"/>
        <c:dispUnits/>
      </c:valAx>
      <c:valAx>
        <c:axId val="38102471"/>
        <c:scaling>
          <c:orientation val="minMax"/>
          <c:max val="0.7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1631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5365"/>
          <c:w val="0.1375"/>
          <c:h val="0.2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Turner 10 AU Calib. 10/12/05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309"/>
          <c:w val="0.90475"/>
          <c:h val="0.62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'10-AU Calibration'!$F$8:$F$10</c:f>
              <c:numCache/>
            </c:numRef>
          </c:xVal>
          <c:yVal>
            <c:numRef>
              <c:f>'10-AU Calibration'!$G$8:$G$10</c:f>
              <c:numCache/>
            </c:numRef>
          </c:yVal>
          <c:smooth val="0"/>
        </c:ser>
        <c:axId val="7377920"/>
        <c:axId val="66401281"/>
      </c:scatterChart>
      <c:valAx>
        <c:axId val="737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mg/l chl-a</a:t>
                </a:r>
              </a:p>
            </c:rich>
          </c:tx>
          <c:layout>
            <c:manualLayout>
              <c:xMode val="factor"/>
              <c:yMode val="factor"/>
              <c:x val="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6401281"/>
        <c:crosses val="autoZero"/>
        <c:crossBetween val="midCat"/>
        <c:dispUnits/>
      </c:valAx>
      <c:valAx>
        <c:axId val="66401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Raw Fluor (Fb-Blkb)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73779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109</xdr:row>
      <xdr:rowOff>85725</xdr:rowOff>
    </xdr:from>
    <xdr:to>
      <xdr:col>22</xdr:col>
      <xdr:colOff>171450</xdr:colOff>
      <xdr:row>126</xdr:row>
      <xdr:rowOff>152400</xdr:rowOff>
    </xdr:to>
    <xdr:graphicFrame>
      <xdr:nvGraphicFramePr>
        <xdr:cNvPr id="1" name="Chart 1"/>
        <xdr:cNvGraphicFramePr/>
      </xdr:nvGraphicFramePr>
      <xdr:xfrm>
        <a:off x="12077700" y="17735550"/>
        <a:ext cx="47244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323850</xdr:colOff>
      <xdr:row>127</xdr:row>
      <xdr:rowOff>85725</xdr:rowOff>
    </xdr:from>
    <xdr:to>
      <xdr:col>22</xdr:col>
      <xdr:colOff>228600</xdr:colOff>
      <xdr:row>144</xdr:row>
      <xdr:rowOff>85725</xdr:rowOff>
    </xdr:to>
    <xdr:graphicFrame>
      <xdr:nvGraphicFramePr>
        <xdr:cNvPr id="2" name="Chart 2"/>
        <xdr:cNvGraphicFramePr/>
      </xdr:nvGraphicFramePr>
      <xdr:xfrm>
        <a:off x="12077700" y="20650200"/>
        <a:ext cx="47815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361950</xdr:colOff>
      <xdr:row>145</xdr:row>
      <xdr:rowOff>152400</xdr:rowOff>
    </xdr:from>
    <xdr:to>
      <xdr:col>22</xdr:col>
      <xdr:colOff>209550</xdr:colOff>
      <xdr:row>162</xdr:row>
      <xdr:rowOff>95250</xdr:rowOff>
    </xdr:to>
    <xdr:graphicFrame>
      <xdr:nvGraphicFramePr>
        <xdr:cNvPr id="3" name="Chart 3"/>
        <xdr:cNvGraphicFramePr/>
      </xdr:nvGraphicFramePr>
      <xdr:xfrm>
        <a:off x="12115800" y="23631525"/>
        <a:ext cx="47244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95250</xdr:rowOff>
    </xdr:from>
    <xdr:to>
      <xdr:col>8</xdr:col>
      <xdr:colOff>428625</xdr:colOff>
      <xdr:row>31</xdr:row>
      <xdr:rowOff>28575</xdr:rowOff>
    </xdr:to>
    <xdr:graphicFrame>
      <xdr:nvGraphicFramePr>
        <xdr:cNvPr id="1" name="Chart 1025"/>
        <xdr:cNvGraphicFramePr/>
      </xdr:nvGraphicFramePr>
      <xdr:xfrm>
        <a:off x="133350" y="2038350"/>
        <a:ext cx="58102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lairemahaffey\HOT%20data\HOT%20experiments\HOT%20186%20Mix%20Expt\HOT%20186%20Mix%20Expt%20chlorophyll_SE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au GFF"/>
      <sheetName val="10au SF"/>
      <sheetName val="TD-700 GFF"/>
      <sheetName val="TD-700 SF"/>
      <sheetName val="standards"/>
      <sheetName val="summary reps"/>
      <sheetName val="summary SF"/>
      <sheetName val="summary GFF"/>
      <sheetName val="sample ID"/>
      <sheetName val="bottle volum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6"/>
  <sheetViews>
    <sheetView tabSelected="1" zoomScalePageLayoutView="0" workbookViewId="0" topLeftCell="A1">
      <pane xSplit="3" ySplit="2" topLeftCell="D21" activePane="bottomRight" state="frozen"/>
      <selection pane="topLeft" activeCell="A1" sqref="A1"/>
      <selection pane="topRight" activeCell="D1" sqref="D1"/>
      <selection pane="bottomLeft" activeCell="A3" sqref="A3"/>
      <selection pane="bottomRight" activeCell="P33" sqref="P33"/>
    </sheetView>
  </sheetViews>
  <sheetFormatPr defaultColWidth="7.875" defaultRowHeight="12.75"/>
  <cols>
    <col min="1" max="1" width="10.25390625" style="7" customWidth="1"/>
    <col min="2" max="2" width="14.25390625" style="4" customWidth="1"/>
    <col min="3" max="3" width="7.375" style="4" customWidth="1"/>
    <col min="4" max="7" width="7.875" style="4" customWidth="1"/>
    <col min="8" max="8" width="14.25390625" style="4" customWidth="1"/>
    <col min="9" max="9" width="9.75390625" style="4" customWidth="1"/>
    <col min="10" max="10" width="12.25390625" style="4" customWidth="1"/>
    <col min="11" max="11" width="10.75390625" style="4" customWidth="1"/>
    <col min="12" max="12" width="9.625" style="6" customWidth="1"/>
    <col min="13" max="13" width="9.875" style="6" customWidth="1"/>
    <col min="14" max="14" width="8.625" style="4" customWidth="1"/>
    <col min="15" max="16" width="7.875" style="7" customWidth="1"/>
    <col min="17" max="17" width="15.625" style="7" customWidth="1"/>
    <col min="18" max="19" width="10.75390625" style="7" customWidth="1"/>
    <col min="20" max="20" width="7.875" style="7" customWidth="1"/>
    <col min="21" max="21" width="8.625" style="7" customWidth="1"/>
    <col min="22" max="22" width="10.375" style="7" customWidth="1"/>
    <col min="23" max="24" width="7.875" style="7" customWidth="1"/>
    <col min="25" max="25" width="14.25390625" style="7" customWidth="1"/>
    <col min="26" max="27" width="10.75390625" style="7" customWidth="1"/>
    <col min="28" max="28" width="7.25390625" style="7" customWidth="1"/>
    <col min="29" max="29" width="11.375" style="7" customWidth="1"/>
    <col min="30" max="30" width="13.75390625" style="7" customWidth="1"/>
    <col min="31" max="31" width="7.875" style="7" customWidth="1"/>
    <col min="32" max="32" width="14.375" style="7" customWidth="1"/>
    <col min="33" max="33" width="12.75390625" style="7" customWidth="1"/>
    <col min="34" max="34" width="10.75390625" style="7" customWidth="1"/>
    <col min="35" max="35" width="7.875" style="7" customWidth="1"/>
    <col min="36" max="36" width="10.375" style="7" customWidth="1"/>
    <col min="37" max="37" width="12.375" style="7" customWidth="1"/>
    <col min="38" max="16384" width="7.875" style="7" customWidth="1"/>
  </cols>
  <sheetData>
    <row r="1" spans="1:14" ht="12.75">
      <c r="A1" s="3" t="s">
        <v>21</v>
      </c>
      <c r="B1" s="2" t="s">
        <v>20</v>
      </c>
      <c r="C1" s="3" t="s">
        <v>11</v>
      </c>
      <c r="D1" s="3" t="s">
        <v>7</v>
      </c>
      <c r="E1" s="3" t="s">
        <v>8</v>
      </c>
      <c r="F1" s="3" t="s">
        <v>9</v>
      </c>
      <c r="G1" s="3" t="s">
        <v>43</v>
      </c>
      <c r="H1" s="4" t="s">
        <v>3</v>
      </c>
      <c r="I1" s="4" t="s">
        <v>2</v>
      </c>
      <c r="J1" s="5" t="s">
        <v>6</v>
      </c>
      <c r="K1" s="5" t="s">
        <v>5</v>
      </c>
      <c r="L1" s="6" t="s">
        <v>12</v>
      </c>
      <c r="M1" s="6" t="s">
        <v>13</v>
      </c>
      <c r="N1" s="3" t="s">
        <v>14</v>
      </c>
    </row>
    <row r="2" spans="1:13" ht="12.75">
      <c r="A2" s="5" t="s">
        <v>10</v>
      </c>
      <c r="B2" s="4" t="s">
        <v>15</v>
      </c>
      <c r="H2" s="3">
        <v>-0.9</v>
      </c>
      <c r="I2" s="3">
        <v>-0.9</v>
      </c>
      <c r="J2" s="4">
        <v>5</v>
      </c>
      <c r="K2" s="4">
        <v>1</v>
      </c>
      <c r="L2" s="8">
        <f>((2.5/(2.5-1))*(H2-I2))*0.0002907*((5*1))/(150/1000)</f>
        <v>0</v>
      </c>
      <c r="M2" s="8">
        <f>((2.5/(2.5-1))*((I2*2.5)-H2))*0.0002907*((5*1)/(150/1000))</f>
        <v>-0.021802500000000006</v>
      </c>
    </row>
    <row r="3" spans="2:13" ht="12.75">
      <c r="B3" s="9" t="s">
        <v>34</v>
      </c>
      <c r="C3" s="1"/>
      <c r="H3" s="1">
        <v>16.82</v>
      </c>
      <c r="I3" s="1">
        <v>7.31</v>
      </c>
      <c r="J3" s="4">
        <v>5</v>
      </c>
      <c r="K3" s="4">
        <v>1</v>
      </c>
      <c r="L3" s="8">
        <f aca="true" t="shared" si="0" ref="L3:L66">((2.5/(2.5-1))*(H3-I3))*0.0002907*((5*1))/(150/1000)</f>
        <v>0.15358650000000007</v>
      </c>
      <c r="M3" s="8">
        <f aca="true" t="shared" si="1" ref="M3:M66">((2.5/(2.5-1))*((I3*2.5)-H3))*0.0002907*((5*1)/(150/1000))</f>
        <v>0.023498249999999977</v>
      </c>
    </row>
    <row r="4" spans="2:13" ht="12.75">
      <c r="B4" s="9" t="s">
        <v>35</v>
      </c>
      <c r="C4" s="1"/>
      <c r="H4" s="1">
        <v>40.3</v>
      </c>
      <c r="I4" s="1">
        <v>15.7</v>
      </c>
      <c r="J4" s="4">
        <v>5</v>
      </c>
      <c r="K4" s="4">
        <v>1</v>
      </c>
      <c r="L4" s="8">
        <f t="shared" si="0"/>
        <v>0.3972900000000001</v>
      </c>
      <c r="M4" s="8">
        <f t="shared" si="1"/>
        <v>-0.01695749999999996</v>
      </c>
    </row>
    <row r="5" spans="1:15" ht="12.75" customHeight="1">
      <c r="A5" s="9"/>
      <c r="B5" s="23" t="s">
        <v>36</v>
      </c>
      <c r="C5" s="1"/>
      <c r="H5" s="1">
        <v>71.8</v>
      </c>
      <c r="I5" s="1">
        <v>27.7</v>
      </c>
      <c r="J5" s="4">
        <v>5</v>
      </c>
      <c r="K5" s="4">
        <v>1</v>
      </c>
      <c r="L5" s="8">
        <f t="shared" si="0"/>
        <v>0.7122150000000002</v>
      </c>
      <c r="M5" s="8">
        <f t="shared" si="1"/>
        <v>-0.04118249999999996</v>
      </c>
      <c r="O5" s="7" t="s">
        <v>17</v>
      </c>
    </row>
    <row r="6" spans="1:15" ht="12.75">
      <c r="A6" s="9" t="s">
        <v>40</v>
      </c>
      <c r="B6" s="1"/>
      <c r="C6" s="1"/>
      <c r="D6" s="4">
        <v>2</v>
      </c>
      <c r="E6" s="4">
        <v>1</v>
      </c>
      <c r="F6" s="4">
        <v>1</v>
      </c>
      <c r="G6" s="4">
        <v>175</v>
      </c>
      <c r="H6" s="1">
        <v>13.1</v>
      </c>
      <c r="I6" s="1">
        <v>9.13</v>
      </c>
      <c r="J6" s="4">
        <v>5</v>
      </c>
      <c r="K6" s="4">
        <v>1</v>
      </c>
      <c r="L6" s="8">
        <f t="shared" si="0"/>
        <v>0.06411549999999999</v>
      </c>
      <c r="M6" s="8">
        <f t="shared" si="1"/>
        <v>0.15705875000000008</v>
      </c>
      <c r="O6" s="7" t="s">
        <v>42</v>
      </c>
    </row>
    <row r="7" spans="1:13" ht="12.75">
      <c r="A7" s="9" t="s">
        <v>0</v>
      </c>
      <c r="B7" s="1"/>
      <c r="C7" s="1"/>
      <c r="D7" s="4">
        <v>2</v>
      </c>
      <c r="E7" s="4">
        <v>1</v>
      </c>
      <c r="F7" s="4">
        <v>3</v>
      </c>
      <c r="G7" s="4">
        <v>150</v>
      </c>
      <c r="H7" s="1">
        <v>26</v>
      </c>
      <c r="I7" s="1">
        <v>19.2</v>
      </c>
      <c r="J7" s="4">
        <v>5</v>
      </c>
      <c r="K7" s="4">
        <v>1</v>
      </c>
      <c r="L7" s="8">
        <f t="shared" si="0"/>
        <v>0.10982000000000004</v>
      </c>
      <c r="M7" s="8">
        <f t="shared" si="1"/>
        <v>0.35530000000000006</v>
      </c>
    </row>
    <row r="8" spans="1:19" ht="12.75">
      <c r="A8" s="9" t="s">
        <v>39</v>
      </c>
      <c r="B8" s="1"/>
      <c r="C8" s="1"/>
      <c r="D8" s="4">
        <v>2</v>
      </c>
      <c r="E8" s="4">
        <v>1</v>
      </c>
      <c r="F8" s="4">
        <v>5</v>
      </c>
      <c r="G8" s="4">
        <v>125</v>
      </c>
      <c r="H8" s="1">
        <v>40.2</v>
      </c>
      <c r="I8" s="1">
        <v>29</v>
      </c>
      <c r="J8" s="4">
        <v>5</v>
      </c>
      <c r="K8" s="4">
        <v>1</v>
      </c>
      <c r="L8" s="8">
        <f t="shared" si="0"/>
        <v>0.18088000000000004</v>
      </c>
      <c r="M8" s="8">
        <f t="shared" si="1"/>
        <v>0.521645</v>
      </c>
      <c r="O8" s="21" t="s">
        <v>38</v>
      </c>
      <c r="Q8" s="7" t="s">
        <v>18</v>
      </c>
      <c r="S8" s="7" t="s">
        <v>41</v>
      </c>
    </row>
    <row r="9" spans="1:15" ht="12.75">
      <c r="A9" s="9" t="s">
        <v>39</v>
      </c>
      <c r="B9" s="1"/>
      <c r="C9" s="1"/>
      <c r="D9" s="4">
        <v>2</v>
      </c>
      <c r="E9" s="4">
        <v>1</v>
      </c>
      <c r="F9" s="4">
        <v>7</v>
      </c>
      <c r="G9" s="4">
        <v>100</v>
      </c>
      <c r="H9" s="1">
        <v>30.5</v>
      </c>
      <c r="I9" s="1">
        <v>19.3</v>
      </c>
      <c r="J9" s="4">
        <v>5</v>
      </c>
      <c r="K9" s="4">
        <v>1</v>
      </c>
      <c r="L9" s="8">
        <f t="shared" si="0"/>
        <v>0.18088000000000004</v>
      </c>
      <c r="M9" s="8">
        <f t="shared" si="1"/>
        <v>0.2866625000000001</v>
      </c>
      <c r="O9" s="7" t="s">
        <v>19</v>
      </c>
    </row>
    <row r="10" spans="1:13" ht="12.75">
      <c r="A10" s="9" t="s">
        <v>39</v>
      </c>
      <c r="B10" s="1"/>
      <c r="C10" s="1"/>
      <c r="D10" s="4">
        <v>2</v>
      </c>
      <c r="E10" s="4">
        <v>1</v>
      </c>
      <c r="F10" s="4">
        <v>9</v>
      </c>
      <c r="G10" s="4">
        <v>75</v>
      </c>
      <c r="H10" s="1">
        <v>18.1</v>
      </c>
      <c r="I10" s="1">
        <v>10.9</v>
      </c>
      <c r="J10" s="4">
        <v>5</v>
      </c>
      <c r="K10" s="4">
        <v>1</v>
      </c>
      <c r="L10" s="8">
        <f t="shared" si="0"/>
        <v>0.11628000000000005</v>
      </c>
      <c r="M10" s="8">
        <f t="shared" si="1"/>
        <v>0.14777250000000003</v>
      </c>
    </row>
    <row r="11" spans="1:15" ht="12.75">
      <c r="A11" s="9" t="s">
        <v>39</v>
      </c>
      <c r="B11" s="1"/>
      <c r="C11" s="1"/>
      <c r="D11" s="4">
        <v>2</v>
      </c>
      <c r="E11" s="4">
        <v>1</v>
      </c>
      <c r="F11" s="4">
        <v>11</v>
      </c>
      <c r="G11" s="4">
        <v>45</v>
      </c>
      <c r="H11" s="1">
        <v>11.1</v>
      </c>
      <c r="I11" s="1">
        <v>5.68</v>
      </c>
      <c r="J11" s="4">
        <v>5</v>
      </c>
      <c r="K11" s="4">
        <v>1</v>
      </c>
      <c r="L11" s="8">
        <f t="shared" si="0"/>
        <v>0.087533</v>
      </c>
      <c r="M11" s="8">
        <f t="shared" si="1"/>
        <v>0.050065</v>
      </c>
      <c r="O11" s="7" t="s">
        <v>16</v>
      </c>
    </row>
    <row r="12" spans="1:13" ht="12.75">
      <c r="A12" s="9" t="s">
        <v>39</v>
      </c>
      <c r="B12" s="1"/>
      <c r="C12" s="1"/>
      <c r="D12" s="4">
        <v>2</v>
      </c>
      <c r="E12" s="4">
        <v>1</v>
      </c>
      <c r="F12" s="4">
        <v>13</v>
      </c>
      <c r="G12" s="4">
        <v>25</v>
      </c>
      <c r="H12" s="1">
        <v>8.33</v>
      </c>
      <c r="I12" s="1">
        <v>4.13</v>
      </c>
      <c r="J12" s="4">
        <v>5</v>
      </c>
      <c r="K12" s="4">
        <v>1</v>
      </c>
      <c r="L12" s="8">
        <f t="shared" si="0"/>
        <v>0.06783000000000003</v>
      </c>
      <c r="M12" s="8">
        <f t="shared" si="1"/>
        <v>0.03221925</v>
      </c>
    </row>
    <row r="13" spans="1:13" ht="12.75">
      <c r="A13" s="9" t="s">
        <v>39</v>
      </c>
      <c r="B13" s="1"/>
      <c r="C13" s="1"/>
      <c r="D13" s="4">
        <v>2</v>
      </c>
      <c r="E13" s="4">
        <v>1</v>
      </c>
      <c r="F13" s="4">
        <v>15</v>
      </c>
      <c r="G13" s="4">
        <v>5</v>
      </c>
      <c r="H13" s="1">
        <v>7.56</v>
      </c>
      <c r="I13" s="1">
        <v>4.01</v>
      </c>
      <c r="J13" s="4">
        <v>5</v>
      </c>
      <c r="K13" s="4">
        <v>1</v>
      </c>
      <c r="L13" s="8">
        <f t="shared" si="0"/>
        <v>0.0573325</v>
      </c>
      <c r="M13" s="8">
        <f t="shared" si="1"/>
        <v>0.039809749999999984</v>
      </c>
    </row>
    <row r="14" spans="1:13" ht="12.75">
      <c r="A14" s="9" t="s">
        <v>39</v>
      </c>
      <c r="B14" s="1"/>
      <c r="C14" s="1"/>
      <c r="D14" s="4">
        <v>2</v>
      </c>
      <c r="E14" s="4">
        <v>4</v>
      </c>
      <c r="F14" s="4">
        <v>2</v>
      </c>
      <c r="G14" s="4">
        <v>175</v>
      </c>
      <c r="H14" s="1">
        <v>8.86</v>
      </c>
      <c r="I14" s="1">
        <v>7.42</v>
      </c>
      <c r="J14" s="4">
        <v>5</v>
      </c>
      <c r="K14" s="4">
        <v>1</v>
      </c>
      <c r="L14" s="8">
        <f t="shared" si="0"/>
        <v>0.023256</v>
      </c>
      <c r="M14" s="8">
        <f t="shared" si="1"/>
        <v>0.15649350000000004</v>
      </c>
    </row>
    <row r="15" spans="1:13" ht="12.75">
      <c r="A15" s="9" t="s">
        <v>39</v>
      </c>
      <c r="B15" s="1"/>
      <c r="C15" s="1"/>
      <c r="D15" s="4">
        <v>2</v>
      </c>
      <c r="E15" s="4">
        <v>4</v>
      </c>
      <c r="F15" s="4">
        <v>4</v>
      </c>
      <c r="G15" s="4">
        <v>150</v>
      </c>
      <c r="H15" s="1">
        <v>23.4</v>
      </c>
      <c r="I15" s="1">
        <v>17</v>
      </c>
      <c r="J15" s="4">
        <v>5</v>
      </c>
      <c r="K15" s="4">
        <v>1</v>
      </c>
      <c r="L15" s="8">
        <f t="shared" si="0"/>
        <v>0.10335999999999998</v>
      </c>
      <c r="M15" s="8">
        <f t="shared" si="1"/>
        <v>0.3084650000000001</v>
      </c>
    </row>
    <row r="16" spans="1:13" ht="12.75">
      <c r="A16" s="9" t="s">
        <v>39</v>
      </c>
      <c r="B16" s="1"/>
      <c r="C16" s="1"/>
      <c r="D16" s="4">
        <v>2</v>
      </c>
      <c r="E16" s="4">
        <v>4</v>
      </c>
      <c r="F16" s="4">
        <v>9</v>
      </c>
      <c r="G16" s="4">
        <v>125</v>
      </c>
      <c r="H16" s="1">
        <v>36.2</v>
      </c>
      <c r="I16" s="1">
        <v>25.1</v>
      </c>
      <c r="J16" s="4">
        <v>5</v>
      </c>
      <c r="K16" s="4">
        <v>1</v>
      </c>
      <c r="L16" s="8">
        <f t="shared" si="0"/>
        <v>0.17926500000000004</v>
      </c>
      <c r="M16" s="8">
        <f t="shared" si="1"/>
        <v>0.42878250000000007</v>
      </c>
    </row>
    <row r="17" spans="1:13" ht="12.75">
      <c r="A17" s="9" t="s">
        <v>39</v>
      </c>
      <c r="B17" s="1"/>
      <c r="C17" s="1"/>
      <c r="D17" s="4">
        <v>2</v>
      </c>
      <c r="E17" s="4">
        <v>4</v>
      </c>
      <c r="F17" s="4">
        <v>13</v>
      </c>
      <c r="G17" s="4">
        <v>100</v>
      </c>
      <c r="H17" s="1">
        <v>32.8</v>
      </c>
      <c r="I17" s="1">
        <v>20.2</v>
      </c>
      <c r="J17" s="4">
        <v>5</v>
      </c>
      <c r="K17" s="4">
        <v>1</v>
      </c>
      <c r="L17" s="8">
        <f t="shared" si="0"/>
        <v>0.20348999999999998</v>
      </c>
      <c r="M17" s="8">
        <f t="shared" si="1"/>
        <v>0.2858550000000001</v>
      </c>
    </row>
    <row r="18" spans="1:13" ht="12.75">
      <c r="A18" s="9" t="s">
        <v>39</v>
      </c>
      <c r="B18" s="1"/>
      <c r="C18" s="1"/>
      <c r="D18" s="4">
        <v>2</v>
      </c>
      <c r="E18" s="4">
        <v>4</v>
      </c>
      <c r="F18" s="4">
        <v>14</v>
      </c>
      <c r="G18" s="4">
        <v>75</v>
      </c>
      <c r="H18" s="1">
        <v>21.7</v>
      </c>
      <c r="I18" s="1">
        <v>12.2</v>
      </c>
      <c r="J18" s="4">
        <v>5</v>
      </c>
      <c r="K18" s="4">
        <v>1</v>
      </c>
      <c r="L18" s="8">
        <f t="shared" si="0"/>
        <v>0.153425</v>
      </c>
      <c r="M18" s="8">
        <f t="shared" si="1"/>
        <v>0.14212000000000002</v>
      </c>
    </row>
    <row r="19" spans="1:13" ht="12.75">
      <c r="A19" s="9" t="s">
        <v>39</v>
      </c>
      <c r="B19" s="1"/>
      <c r="C19" s="1"/>
      <c r="D19" s="4">
        <v>2</v>
      </c>
      <c r="E19" s="4">
        <v>4</v>
      </c>
      <c r="F19" s="4">
        <v>15</v>
      </c>
      <c r="G19" s="4">
        <v>45</v>
      </c>
      <c r="H19" s="1">
        <v>12.1</v>
      </c>
      <c r="I19" s="1">
        <v>6.39</v>
      </c>
      <c r="J19" s="4">
        <v>5</v>
      </c>
      <c r="K19" s="4">
        <v>1</v>
      </c>
      <c r="L19" s="8">
        <f t="shared" si="0"/>
        <v>0.09221650000000002</v>
      </c>
      <c r="M19" s="8">
        <f t="shared" si="1"/>
        <v>0.06258125</v>
      </c>
    </row>
    <row r="20" spans="1:14" s="11" customFormat="1" ht="12.75">
      <c r="A20" s="9" t="s">
        <v>39</v>
      </c>
      <c r="B20" s="1"/>
      <c r="C20" s="1"/>
      <c r="D20" s="4">
        <v>2</v>
      </c>
      <c r="E20" s="4">
        <v>4</v>
      </c>
      <c r="F20" s="5">
        <v>17</v>
      </c>
      <c r="G20" s="5">
        <v>25</v>
      </c>
      <c r="H20" s="1">
        <v>9.15</v>
      </c>
      <c r="I20" s="1">
        <v>4.37</v>
      </c>
      <c r="J20" s="5">
        <v>5</v>
      </c>
      <c r="K20" s="5">
        <v>1</v>
      </c>
      <c r="L20" s="8">
        <f t="shared" si="0"/>
        <v>0.07719700000000002</v>
      </c>
      <c r="M20" s="8">
        <f t="shared" si="1"/>
        <v>0.02866625000000001</v>
      </c>
      <c r="N20" s="5"/>
    </row>
    <row r="21" spans="1:14" s="11" customFormat="1" ht="12.75">
      <c r="A21" s="9" t="s">
        <v>39</v>
      </c>
      <c r="B21" s="1"/>
      <c r="C21" s="1"/>
      <c r="D21" s="4">
        <v>2</v>
      </c>
      <c r="E21" s="4">
        <v>4</v>
      </c>
      <c r="F21" s="5">
        <v>18</v>
      </c>
      <c r="G21" s="5">
        <v>5</v>
      </c>
      <c r="H21" s="1">
        <v>7.8</v>
      </c>
      <c r="I21" s="1">
        <v>4.44</v>
      </c>
      <c r="J21" s="5">
        <v>5</v>
      </c>
      <c r="K21" s="5">
        <v>1</v>
      </c>
      <c r="L21" s="8">
        <f t="shared" si="0"/>
        <v>0.05426400000000001</v>
      </c>
      <c r="M21" s="8">
        <f t="shared" si="1"/>
        <v>0.05329500000000003</v>
      </c>
      <c r="N21" s="5"/>
    </row>
    <row r="22" spans="1:14" s="11" customFormat="1" ht="12.75">
      <c r="A22" s="9" t="s">
        <v>39</v>
      </c>
      <c r="B22" s="1"/>
      <c r="C22" s="1"/>
      <c r="D22" s="4">
        <v>2</v>
      </c>
      <c r="E22" s="5">
        <v>6</v>
      </c>
      <c r="F22" s="5">
        <v>1</v>
      </c>
      <c r="G22" s="5">
        <v>175</v>
      </c>
      <c r="H22" s="1">
        <v>14.2</v>
      </c>
      <c r="I22" s="1">
        <v>10.8</v>
      </c>
      <c r="J22" s="5">
        <v>5</v>
      </c>
      <c r="K22" s="5">
        <v>1</v>
      </c>
      <c r="L22" s="8">
        <f t="shared" si="0"/>
        <v>0.05490999999999999</v>
      </c>
      <c r="M22" s="8">
        <f t="shared" si="1"/>
        <v>0.20672000000000004</v>
      </c>
      <c r="N22" s="5"/>
    </row>
    <row r="23" spans="1:14" s="11" customFormat="1" ht="12.75">
      <c r="A23" s="9" t="s">
        <v>39</v>
      </c>
      <c r="B23" s="1"/>
      <c r="C23" s="1"/>
      <c r="D23" s="4">
        <v>2</v>
      </c>
      <c r="E23" s="5">
        <v>6</v>
      </c>
      <c r="F23" s="5">
        <v>3</v>
      </c>
      <c r="G23" s="5">
        <v>150</v>
      </c>
      <c r="H23" s="1">
        <v>29.3</v>
      </c>
      <c r="I23" s="1">
        <v>21.7</v>
      </c>
      <c r="J23" s="5">
        <v>5</v>
      </c>
      <c r="K23" s="5">
        <v>1</v>
      </c>
      <c r="L23" s="8">
        <f t="shared" si="0"/>
        <v>0.12274000000000003</v>
      </c>
      <c r="M23" s="8">
        <f t="shared" si="1"/>
        <v>0.40294250000000004</v>
      </c>
      <c r="N23" s="5"/>
    </row>
    <row r="24" spans="1:14" s="11" customFormat="1" ht="12.75">
      <c r="A24" s="9" t="s">
        <v>39</v>
      </c>
      <c r="B24" s="1"/>
      <c r="C24" s="1"/>
      <c r="D24" s="4">
        <v>2</v>
      </c>
      <c r="E24" s="5">
        <v>6</v>
      </c>
      <c r="F24" s="5">
        <v>5</v>
      </c>
      <c r="G24" s="5">
        <v>125</v>
      </c>
      <c r="H24" s="1">
        <v>41.4</v>
      </c>
      <c r="I24" s="1">
        <v>30.4</v>
      </c>
      <c r="J24" s="5">
        <v>5</v>
      </c>
      <c r="K24" s="5">
        <v>1</v>
      </c>
      <c r="L24" s="8">
        <f t="shared" si="0"/>
        <v>0.17765000000000003</v>
      </c>
      <c r="M24" s="8">
        <f t="shared" si="1"/>
        <v>0.5587900000000001</v>
      </c>
      <c r="N24" s="5"/>
    </row>
    <row r="25" spans="1:14" s="11" customFormat="1" ht="12.75">
      <c r="A25" s="9" t="s">
        <v>39</v>
      </c>
      <c r="B25" s="1"/>
      <c r="C25" s="1"/>
      <c r="D25" s="4">
        <v>2</v>
      </c>
      <c r="E25" s="5">
        <v>6</v>
      </c>
      <c r="F25" s="5">
        <v>7</v>
      </c>
      <c r="G25" s="5">
        <v>100</v>
      </c>
      <c r="H25" s="1">
        <v>30.8</v>
      </c>
      <c r="I25" s="1">
        <v>18.1</v>
      </c>
      <c r="J25" s="5">
        <v>5</v>
      </c>
      <c r="K25" s="5">
        <v>1</v>
      </c>
      <c r="L25" s="8">
        <f t="shared" si="0"/>
        <v>0.205105</v>
      </c>
      <c r="M25" s="8">
        <f t="shared" si="1"/>
        <v>0.23336750000000003</v>
      </c>
      <c r="N25" s="5"/>
    </row>
    <row r="26" spans="1:14" s="11" customFormat="1" ht="12.75">
      <c r="A26" s="9" t="s">
        <v>39</v>
      </c>
      <c r="B26" s="1"/>
      <c r="C26" s="1"/>
      <c r="D26" s="4">
        <v>2</v>
      </c>
      <c r="E26" s="5">
        <v>6</v>
      </c>
      <c r="F26" s="5">
        <v>9</v>
      </c>
      <c r="G26" s="5">
        <v>75</v>
      </c>
      <c r="H26" s="1">
        <v>21.3</v>
      </c>
      <c r="I26" s="1">
        <v>12.4</v>
      </c>
      <c r="J26" s="5">
        <v>5</v>
      </c>
      <c r="K26" s="5">
        <v>1</v>
      </c>
      <c r="L26" s="8">
        <f t="shared" si="0"/>
        <v>0.14373500000000003</v>
      </c>
      <c r="M26" s="8">
        <f t="shared" si="1"/>
        <v>0.15665500000000002</v>
      </c>
      <c r="N26" s="5"/>
    </row>
    <row r="27" spans="1:14" s="11" customFormat="1" ht="12.75">
      <c r="A27" s="9" t="s">
        <v>39</v>
      </c>
      <c r="B27" s="1"/>
      <c r="C27" s="1"/>
      <c r="D27" s="4">
        <v>2</v>
      </c>
      <c r="E27" s="5">
        <v>6</v>
      </c>
      <c r="F27" s="5">
        <v>11</v>
      </c>
      <c r="G27" s="5">
        <v>45</v>
      </c>
      <c r="H27" s="1">
        <v>12.8</v>
      </c>
      <c r="I27" s="1">
        <v>6.89</v>
      </c>
      <c r="J27" s="5">
        <v>5</v>
      </c>
      <c r="K27" s="5">
        <v>1</v>
      </c>
      <c r="L27" s="8">
        <f t="shared" si="0"/>
        <v>0.09544650000000003</v>
      </c>
      <c r="M27" s="8">
        <f t="shared" si="1"/>
        <v>0.07146374999999996</v>
      </c>
      <c r="N27" s="5"/>
    </row>
    <row r="28" spans="1:14" s="11" customFormat="1" ht="12.75">
      <c r="A28" s="9" t="s">
        <v>39</v>
      </c>
      <c r="B28" s="1"/>
      <c r="C28" s="1"/>
      <c r="D28" s="4">
        <v>2</v>
      </c>
      <c r="E28" s="5">
        <v>6</v>
      </c>
      <c r="F28" s="5">
        <v>13</v>
      </c>
      <c r="G28" s="5">
        <v>25</v>
      </c>
      <c r="H28" s="1">
        <v>7.01</v>
      </c>
      <c r="I28" s="1">
        <v>3.29</v>
      </c>
      <c r="J28" s="5">
        <v>5</v>
      </c>
      <c r="K28" s="5">
        <v>1</v>
      </c>
      <c r="L28" s="8">
        <f t="shared" si="0"/>
        <v>0.060078000000000006</v>
      </c>
      <c r="M28" s="8">
        <f t="shared" si="1"/>
        <v>0.01962225</v>
      </c>
      <c r="N28" s="5"/>
    </row>
    <row r="29" spans="1:14" s="11" customFormat="1" ht="12.75">
      <c r="A29" s="9" t="s">
        <v>39</v>
      </c>
      <c r="B29" s="1"/>
      <c r="C29" s="1"/>
      <c r="D29" s="4">
        <v>2</v>
      </c>
      <c r="E29" s="5">
        <v>6</v>
      </c>
      <c r="F29" s="5">
        <v>15</v>
      </c>
      <c r="G29" s="5">
        <v>5</v>
      </c>
      <c r="H29" s="1">
        <v>7.22</v>
      </c>
      <c r="I29" s="1">
        <v>3.52</v>
      </c>
      <c r="J29" s="5">
        <v>5</v>
      </c>
      <c r="K29" s="5">
        <v>1</v>
      </c>
      <c r="L29" s="8">
        <f t="shared" si="0"/>
        <v>0.05975500000000001</v>
      </c>
      <c r="M29" s="8">
        <f t="shared" si="1"/>
        <v>0.025517000000000022</v>
      </c>
      <c r="N29" s="5"/>
    </row>
    <row r="30" spans="1:14" s="11" customFormat="1" ht="12.75">
      <c r="A30" s="9" t="s">
        <v>39</v>
      </c>
      <c r="B30" s="1"/>
      <c r="C30" s="1"/>
      <c r="D30" s="4">
        <v>2</v>
      </c>
      <c r="E30" s="5">
        <v>9</v>
      </c>
      <c r="F30" s="5">
        <v>1</v>
      </c>
      <c r="G30" s="5">
        <v>175</v>
      </c>
      <c r="H30" s="1">
        <v>19.8</v>
      </c>
      <c r="I30" s="1">
        <v>14.6</v>
      </c>
      <c r="J30" s="5">
        <v>5</v>
      </c>
      <c r="K30" s="5">
        <v>1</v>
      </c>
      <c r="L30" s="8">
        <f t="shared" si="0"/>
        <v>0.08398000000000004</v>
      </c>
      <c r="M30" s="8">
        <f t="shared" si="1"/>
        <v>0.26970500000000003</v>
      </c>
      <c r="N30" s="5"/>
    </row>
    <row r="31" spans="1:14" s="11" customFormat="1" ht="12.75">
      <c r="A31" s="9" t="s">
        <v>39</v>
      </c>
      <c r="B31" s="1"/>
      <c r="C31" s="1"/>
      <c r="D31" s="4">
        <v>2</v>
      </c>
      <c r="E31" s="5">
        <v>9</v>
      </c>
      <c r="F31" s="5">
        <v>3</v>
      </c>
      <c r="G31" s="5">
        <v>150</v>
      </c>
      <c r="H31" s="1">
        <v>29.5</v>
      </c>
      <c r="I31" s="1">
        <v>22</v>
      </c>
      <c r="J31" s="5">
        <v>5</v>
      </c>
      <c r="K31" s="5">
        <v>1</v>
      </c>
      <c r="L31" s="8">
        <f t="shared" si="0"/>
        <v>0.12112500000000001</v>
      </c>
      <c r="M31" s="8">
        <f t="shared" si="1"/>
        <v>0.41182500000000005</v>
      </c>
      <c r="N31" s="5"/>
    </row>
    <row r="32" spans="1:14" s="11" customFormat="1" ht="12.75">
      <c r="A32" s="9" t="s">
        <v>39</v>
      </c>
      <c r="B32" s="1"/>
      <c r="C32" s="1"/>
      <c r="D32" s="4">
        <v>2</v>
      </c>
      <c r="E32" s="5">
        <v>9</v>
      </c>
      <c r="F32" s="5">
        <v>5</v>
      </c>
      <c r="G32" s="5">
        <v>125</v>
      </c>
      <c r="H32" s="1">
        <v>34.7</v>
      </c>
      <c r="I32" s="1">
        <v>23.4</v>
      </c>
      <c r="J32" s="5">
        <v>5</v>
      </c>
      <c r="K32" s="5">
        <v>1</v>
      </c>
      <c r="L32" s="8">
        <f t="shared" si="0"/>
        <v>0.18249500000000013</v>
      </c>
      <c r="M32" s="8">
        <f t="shared" si="1"/>
        <v>0.38437000000000004</v>
      </c>
      <c r="N32" s="5"/>
    </row>
    <row r="33" spans="1:14" s="11" customFormat="1" ht="12.75">
      <c r="A33" s="9" t="s">
        <v>39</v>
      </c>
      <c r="B33" s="1"/>
      <c r="C33" s="1"/>
      <c r="D33" s="4">
        <v>2</v>
      </c>
      <c r="E33" s="5">
        <v>9</v>
      </c>
      <c r="F33" s="5">
        <v>7</v>
      </c>
      <c r="G33" s="5">
        <v>100</v>
      </c>
      <c r="H33" s="1">
        <v>20.7</v>
      </c>
      <c r="I33" s="1">
        <v>12.3</v>
      </c>
      <c r="J33" s="5">
        <v>5</v>
      </c>
      <c r="K33" s="5">
        <v>1</v>
      </c>
      <c r="L33" s="8">
        <f t="shared" si="0"/>
        <v>0.13566</v>
      </c>
      <c r="M33" s="8">
        <f t="shared" si="1"/>
        <v>0.16230750000000005</v>
      </c>
      <c r="N33" s="5"/>
    </row>
    <row r="34" spans="1:14" s="11" customFormat="1" ht="12.75">
      <c r="A34" s="9" t="s">
        <v>39</v>
      </c>
      <c r="B34" s="1"/>
      <c r="C34" s="1"/>
      <c r="D34" s="4">
        <v>2</v>
      </c>
      <c r="E34" s="5">
        <v>9</v>
      </c>
      <c r="F34" s="5">
        <v>9</v>
      </c>
      <c r="G34" s="5">
        <v>75</v>
      </c>
      <c r="H34" s="1">
        <v>15.1</v>
      </c>
      <c r="I34" s="1">
        <v>7.91</v>
      </c>
      <c r="J34" s="5">
        <v>5</v>
      </c>
      <c r="K34" s="5">
        <v>1</v>
      </c>
      <c r="L34" s="8">
        <f t="shared" si="0"/>
        <v>0.1161185</v>
      </c>
      <c r="M34" s="8">
        <f t="shared" si="1"/>
        <v>0.07550125</v>
      </c>
      <c r="N34" s="5"/>
    </row>
    <row r="35" spans="1:14" s="11" customFormat="1" ht="12.75">
      <c r="A35" s="9" t="s">
        <v>39</v>
      </c>
      <c r="B35" s="18"/>
      <c r="C35" s="18"/>
      <c r="D35" s="4">
        <v>2</v>
      </c>
      <c r="E35" s="5">
        <v>9</v>
      </c>
      <c r="F35" s="5">
        <v>11</v>
      </c>
      <c r="G35" s="5">
        <v>45</v>
      </c>
      <c r="H35" s="18">
        <v>10.5</v>
      </c>
      <c r="I35" s="18">
        <v>5.69</v>
      </c>
      <c r="J35" s="5">
        <v>5</v>
      </c>
      <c r="K35" s="5">
        <v>1</v>
      </c>
      <c r="L35" s="8">
        <f t="shared" si="0"/>
        <v>0.0776815</v>
      </c>
      <c r="M35" s="8">
        <f t="shared" si="1"/>
        <v>0.06015875000000003</v>
      </c>
      <c r="N35" s="5"/>
    </row>
    <row r="36" spans="1:14" s="11" customFormat="1" ht="12.75">
      <c r="A36" s="9" t="s">
        <v>39</v>
      </c>
      <c r="B36" s="18"/>
      <c r="C36" s="18"/>
      <c r="D36" s="4">
        <v>2</v>
      </c>
      <c r="E36" s="5">
        <v>9</v>
      </c>
      <c r="F36" s="5">
        <v>13</v>
      </c>
      <c r="G36" s="5">
        <v>25</v>
      </c>
      <c r="H36" s="18">
        <v>8.85</v>
      </c>
      <c r="I36" s="18">
        <v>4.37</v>
      </c>
      <c r="J36" s="5">
        <v>5</v>
      </c>
      <c r="K36" s="5">
        <v>1</v>
      </c>
      <c r="L36" s="8">
        <f t="shared" si="0"/>
        <v>0.072352</v>
      </c>
      <c r="M36" s="8">
        <f t="shared" si="1"/>
        <v>0.03351125000000002</v>
      </c>
      <c r="N36" s="5"/>
    </row>
    <row r="37" spans="1:14" s="11" customFormat="1" ht="12.75">
      <c r="A37" s="9" t="s">
        <v>39</v>
      </c>
      <c r="B37" s="18"/>
      <c r="C37" s="18"/>
      <c r="D37" s="4">
        <v>2</v>
      </c>
      <c r="E37" s="5">
        <v>9</v>
      </c>
      <c r="F37" s="5">
        <v>15</v>
      </c>
      <c r="G37" s="5">
        <v>5</v>
      </c>
      <c r="H37" s="18">
        <v>7.75</v>
      </c>
      <c r="I37" s="18">
        <v>3.82</v>
      </c>
      <c r="J37" s="5">
        <v>5</v>
      </c>
      <c r="K37" s="5">
        <v>1</v>
      </c>
      <c r="L37" s="8">
        <f t="shared" si="0"/>
        <v>0.06346950000000001</v>
      </c>
      <c r="M37" s="8">
        <f t="shared" si="1"/>
        <v>0.029069999999999988</v>
      </c>
      <c r="N37" s="5"/>
    </row>
    <row r="38" spans="1:14" s="11" customFormat="1" ht="12.75">
      <c r="A38" s="9" t="s">
        <v>39</v>
      </c>
      <c r="B38" s="18"/>
      <c r="C38" s="18"/>
      <c r="D38" s="4">
        <v>2</v>
      </c>
      <c r="E38" s="5">
        <v>12</v>
      </c>
      <c r="F38" s="5">
        <v>1</v>
      </c>
      <c r="G38" s="5">
        <v>175</v>
      </c>
      <c r="H38" s="18">
        <v>16.1</v>
      </c>
      <c r="I38" s="18">
        <v>12.2</v>
      </c>
      <c r="J38" s="5">
        <v>5</v>
      </c>
      <c r="K38" s="5">
        <v>1</v>
      </c>
      <c r="L38" s="8">
        <f t="shared" si="0"/>
        <v>0.06298500000000004</v>
      </c>
      <c r="M38" s="8">
        <f t="shared" si="1"/>
        <v>0.23256000000000002</v>
      </c>
      <c r="N38" s="5"/>
    </row>
    <row r="39" spans="1:14" s="11" customFormat="1" ht="12.75">
      <c r="A39" s="9" t="s">
        <v>39</v>
      </c>
      <c r="B39" s="18"/>
      <c r="C39" s="18"/>
      <c r="D39" s="4">
        <v>2</v>
      </c>
      <c r="E39" s="5">
        <v>12</v>
      </c>
      <c r="F39" s="5">
        <v>3</v>
      </c>
      <c r="G39" s="5">
        <v>150</v>
      </c>
      <c r="H39" s="18">
        <v>30.6</v>
      </c>
      <c r="I39" s="18">
        <v>24.3</v>
      </c>
      <c r="J39" s="5">
        <v>5</v>
      </c>
      <c r="K39" s="5">
        <v>1</v>
      </c>
      <c r="L39" s="8">
        <f t="shared" si="0"/>
        <v>0.10174500000000002</v>
      </c>
      <c r="M39" s="8">
        <f t="shared" si="1"/>
        <v>0.48692250000000004</v>
      </c>
      <c r="N39" s="5"/>
    </row>
    <row r="40" spans="1:14" s="11" customFormat="1" ht="12.75">
      <c r="A40" s="9" t="s">
        <v>39</v>
      </c>
      <c r="B40" s="1"/>
      <c r="C40" s="1"/>
      <c r="D40" s="4">
        <v>2</v>
      </c>
      <c r="E40" s="5">
        <v>12</v>
      </c>
      <c r="F40" s="5">
        <v>5</v>
      </c>
      <c r="G40" s="5">
        <v>125</v>
      </c>
      <c r="H40" s="1">
        <v>41.1</v>
      </c>
      <c r="I40" s="1">
        <v>28.4</v>
      </c>
      <c r="J40" s="5">
        <v>5</v>
      </c>
      <c r="K40" s="5">
        <v>1</v>
      </c>
      <c r="L40" s="8">
        <f t="shared" si="0"/>
        <v>0.2051050000000001</v>
      </c>
      <c r="M40" s="8">
        <f t="shared" si="1"/>
        <v>0.48288500000000006</v>
      </c>
      <c r="N40" s="5"/>
    </row>
    <row r="41" spans="1:14" s="11" customFormat="1" ht="12.75">
      <c r="A41" s="9" t="s">
        <v>39</v>
      </c>
      <c r="B41" s="1"/>
      <c r="C41" s="1"/>
      <c r="D41" s="4">
        <v>2</v>
      </c>
      <c r="E41" s="5">
        <v>12</v>
      </c>
      <c r="F41" s="5">
        <v>7</v>
      </c>
      <c r="G41" s="5">
        <v>100</v>
      </c>
      <c r="H41" s="1">
        <v>27.5</v>
      </c>
      <c r="I41" s="1">
        <v>17.4</v>
      </c>
      <c r="J41" s="5">
        <v>5</v>
      </c>
      <c r="K41" s="5">
        <v>1</v>
      </c>
      <c r="L41" s="8">
        <f t="shared" si="0"/>
        <v>0.16311500000000004</v>
      </c>
      <c r="M41" s="8">
        <f t="shared" si="1"/>
        <v>0.2584000000000001</v>
      </c>
      <c r="N41" s="5"/>
    </row>
    <row r="42" spans="1:14" s="11" customFormat="1" ht="12.75">
      <c r="A42" s="9" t="s">
        <v>39</v>
      </c>
      <c r="B42" s="1"/>
      <c r="C42" s="1"/>
      <c r="D42" s="4">
        <v>2</v>
      </c>
      <c r="E42" s="5">
        <v>12</v>
      </c>
      <c r="F42" s="5">
        <v>9</v>
      </c>
      <c r="G42" s="5">
        <v>75</v>
      </c>
      <c r="H42" s="1">
        <v>14.7</v>
      </c>
      <c r="I42" s="1">
        <v>8.53</v>
      </c>
      <c r="J42" s="5">
        <v>5</v>
      </c>
      <c r="K42" s="5">
        <v>1</v>
      </c>
      <c r="L42" s="8">
        <f t="shared" si="0"/>
        <v>0.09964550000000001</v>
      </c>
      <c r="M42" s="8">
        <f t="shared" si="1"/>
        <v>0.10699375000000003</v>
      </c>
      <c r="N42" s="5"/>
    </row>
    <row r="43" spans="1:14" s="11" customFormat="1" ht="12.75">
      <c r="A43" s="9" t="s">
        <v>39</v>
      </c>
      <c r="B43" s="1"/>
      <c r="C43" s="1"/>
      <c r="D43" s="4">
        <v>2</v>
      </c>
      <c r="E43" s="5">
        <v>12</v>
      </c>
      <c r="F43" s="5">
        <v>11</v>
      </c>
      <c r="G43" s="5">
        <v>45</v>
      </c>
      <c r="H43" s="1">
        <v>12.7</v>
      </c>
      <c r="I43" s="1">
        <v>7.09</v>
      </c>
      <c r="J43" s="5">
        <v>5</v>
      </c>
      <c r="K43" s="5">
        <v>1</v>
      </c>
      <c r="L43" s="8">
        <f t="shared" si="0"/>
        <v>0.09060150000000002</v>
      </c>
      <c r="M43" s="8">
        <f t="shared" si="1"/>
        <v>0.08115375000000004</v>
      </c>
      <c r="N43" s="5"/>
    </row>
    <row r="44" spans="1:14" s="11" customFormat="1" ht="12.75">
      <c r="A44" s="9" t="s">
        <v>39</v>
      </c>
      <c r="B44" s="1"/>
      <c r="C44" s="1"/>
      <c r="D44" s="4">
        <v>2</v>
      </c>
      <c r="E44" s="5">
        <v>12</v>
      </c>
      <c r="F44" s="5">
        <v>13</v>
      </c>
      <c r="G44" s="5">
        <v>25</v>
      </c>
      <c r="H44" s="1">
        <v>7.8</v>
      </c>
      <c r="I44" s="1">
        <v>3.72</v>
      </c>
      <c r="J44" s="5">
        <v>5</v>
      </c>
      <c r="K44" s="5">
        <v>1</v>
      </c>
      <c r="L44" s="8">
        <f t="shared" si="0"/>
        <v>0.06589200000000002</v>
      </c>
      <c r="M44" s="8">
        <f t="shared" si="1"/>
        <v>0.02422500000000002</v>
      </c>
      <c r="N44" s="5"/>
    </row>
    <row r="45" spans="1:14" s="11" customFormat="1" ht="12.75">
      <c r="A45" s="9" t="s">
        <v>39</v>
      </c>
      <c r="B45" s="18"/>
      <c r="C45" s="18"/>
      <c r="D45" s="4">
        <v>2</v>
      </c>
      <c r="E45" s="5">
        <v>12</v>
      </c>
      <c r="F45" s="5">
        <v>15</v>
      </c>
      <c r="G45" s="5">
        <v>5</v>
      </c>
      <c r="H45" s="18">
        <v>7.23</v>
      </c>
      <c r="I45" s="18">
        <v>4.35</v>
      </c>
      <c r="J45" s="5">
        <v>5</v>
      </c>
      <c r="K45" s="5">
        <v>1</v>
      </c>
      <c r="L45" s="8">
        <f t="shared" si="0"/>
        <v>0.046512000000000026</v>
      </c>
      <c r="M45" s="8">
        <f t="shared" si="1"/>
        <v>0.05886675</v>
      </c>
      <c r="N45" s="5"/>
    </row>
    <row r="46" spans="1:14" s="11" customFormat="1" ht="12.75">
      <c r="A46" s="9" t="s">
        <v>39</v>
      </c>
      <c r="B46" s="18"/>
      <c r="C46" s="18"/>
      <c r="D46" s="4">
        <v>2</v>
      </c>
      <c r="E46" s="5">
        <v>15</v>
      </c>
      <c r="F46" s="5">
        <v>1</v>
      </c>
      <c r="G46" s="5">
        <v>175</v>
      </c>
      <c r="H46" s="18">
        <v>21.6</v>
      </c>
      <c r="I46" s="18">
        <v>16.5</v>
      </c>
      <c r="J46" s="5">
        <v>5</v>
      </c>
      <c r="K46" s="5">
        <v>1</v>
      </c>
      <c r="L46" s="8">
        <f t="shared" si="0"/>
        <v>0.08236500000000005</v>
      </c>
      <c r="M46" s="8">
        <f t="shared" si="1"/>
        <v>0.31734750000000006</v>
      </c>
      <c r="N46" s="5"/>
    </row>
    <row r="47" spans="1:14" s="11" customFormat="1" ht="12.75">
      <c r="A47" s="9" t="s">
        <v>39</v>
      </c>
      <c r="B47" s="1"/>
      <c r="C47" s="1"/>
      <c r="D47" s="5">
        <v>2</v>
      </c>
      <c r="E47" s="5">
        <v>15</v>
      </c>
      <c r="F47" s="5">
        <v>3</v>
      </c>
      <c r="G47" s="5">
        <v>150</v>
      </c>
      <c r="H47" s="1">
        <v>37.4</v>
      </c>
      <c r="I47" s="1">
        <v>27</v>
      </c>
      <c r="J47" s="5">
        <v>5</v>
      </c>
      <c r="K47" s="5">
        <v>1</v>
      </c>
      <c r="L47" s="8">
        <f t="shared" si="0"/>
        <v>0.16796000000000003</v>
      </c>
      <c r="M47" s="8">
        <f t="shared" si="1"/>
        <v>0.48611500000000013</v>
      </c>
      <c r="N47" s="5"/>
    </row>
    <row r="48" spans="1:14" s="11" customFormat="1" ht="12.75">
      <c r="A48" s="9" t="s">
        <v>39</v>
      </c>
      <c r="B48" s="18"/>
      <c r="C48" s="18"/>
      <c r="D48" s="5">
        <v>2</v>
      </c>
      <c r="E48" s="5">
        <v>15</v>
      </c>
      <c r="F48" s="5">
        <v>5</v>
      </c>
      <c r="G48" s="5">
        <v>150</v>
      </c>
      <c r="H48" s="18">
        <v>37</v>
      </c>
      <c r="I48" s="18">
        <v>28.9</v>
      </c>
      <c r="J48" s="5">
        <v>5</v>
      </c>
      <c r="K48" s="5">
        <v>1</v>
      </c>
      <c r="L48" s="8">
        <f t="shared" si="0"/>
        <v>0.13081500000000007</v>
      </c>
      <c r="M48" s="8">
        <f t="shared" si="1"/>
        <v>0.5692875000000001</v>
      </c>
      <c r="N48" s="5"/>
    </row>
    <row r="49" spans="1:14" s="11" customFormat="1" ht="12.75">
      <c r="A49" s="9" t="s">
        <v>39</v>
      </c>
      <c r="B49" s="1"/>
      <c r="C49" s="1"/>
      <c r="D49" s="5">
        <v>2</v>
      </c>
      <c r="E49" s="5">
        <v>15</v>
      </c>
      <c r="F49" s="5">
        <v>7</v>
      </c>
      <c r="G49" s="5">
        <v>125</v>
      </c>
      <c r="H49" s="1">
        <v>38</v>
      </c>
      <c r="I49" s="1">
        <v>23.8</v>
      </c>
      <c r="J49" s="5">
        <v>5</v>
      </c>
      <c r="K49" s="5">
        <v>1</v>
      </c>
      <c r="L49" s="8">
        <f t="shared" si="0"/>
        <v>0.22933</v>
      </c>
      <c r="M49" s="8">
        <f t="shared" si="1"/>
        <v>0.34722500000000006</v>
      </c>
      <c r="N49" s="5"/>
    </row>
    <row r="50" spans="1:14" s="11" customFormat="1" ht="12.75">
      <c r="A50" s="9" t="s">
        <v>39</v>
      </c>
      <c r="B50" s="1"/>
      <c r="C50" s="1"/>
      <c r="D50" s="5">
        <v>2</v>
      </c>
      <c r="E50" s="5">
        <v>15</v>
      </c>
      <c r="F50" s="5">
        <v>9</v>
      </c>
      <c r="G50" s="5">
        <v>100</v>
      </c>
      <c r="H50" s="1">
        <v>20.8</v>
      </c>
      <c r="I50" s="1">
        <v>13.1</v>
      </c>
      <c r="J50" s="5">
        <v>5</v>
      </c>
      <c r="K50" s="5">
        <v>1</v>
      </c>
      <c r="L50" s="8">
        <f t="shared" si="0"/>
        <v>0.12435500000000002</v>
      </c>
      <c r="M50" s="8">
        <f t="shared" si="1"/>
        <v>0.19299250000000004</v>
      </c>
      <c r="N50" s="5"/>
    </row>
    <row r="51" spans="1:14" s="11" customFormat="1" ht="12.75">
      <c r="A51" s="9" t="s">
        <v>39</v>
      </c>
      <c r="B51" s="5"/>
      <c r="C51" s="5"/>
      <c r="D51" s="5">
        <v>2</v>
      </c>
      <c r="E51" s="5">
        <v>15</v>
      </c>
      <c r="F51" s="5">
        <v>11</v>
      </c>
      <c r="G51" s="5">
        <v>75</v>
      </c>
      <c r="H51" s="5">
        <v>11.5</v>
      </c>
      <c r="I51" s="5">
        <v>6.03</v>
      </c>
      <c r="J51" s="5">
        <v>5</v>
      </c>
      <c r="K51" s="5">
        <v>1</v>
      </c>
      <c r="L51" s="8">
        <f t="shared" si="0"/>
        <v>0.08834050000000002</v>
      </c>
      <c r="M51" s="8">
        <f t="shared" si="1"/>
        <v>0.05773625000000003</v>
      </c>
      <c r="N51" s="5"/>
    </row>
    <row r="52" spans="1:13" ht="12.75">
      <c r="A52" s="9" t="s">
        <v>39</v>
      </c>
      <c r="B52" s="7"/>
      <c r="C52" s="12"/>
      <c r="D52" s="5">
        <v>2</v>
      </c>
      <c r="E52" s="5">
        <v>15</v>
      </c>
      <c r="F52" s="4">
        <v>13</v>
      </c>
      <c r="G52" s="4">
        <v>45</v>
      </c>
      <c r="H52" s="4">
        <v>8.51</v>
      </c>
      <c r="I52" s="4">
        <v>4.11</v>
      </c>
      <c r="J52" s="5">
        <v>5</v>
      </c>
      <c r="K52" s="5">
        <v>1</v>
      </c>
      <c r="L52" s="8">
        <f t="shared" si="0"/>
        <v>0.07106</v>
      </c>
      <c r="M52" s="8">
        <f t="shared" si="1"/>
        <v>0.028504750000000016</v>
      </c>
    </row>
    <row r="53" spans="1:13" ht="12.75">
      <c r="A53" s="9" t="s">
        <v>39</v>
      </c>
      <c r="B53" s="7"/>
      <c r="C53" s="12"/>
      <c r="D53" s="5">
        <v>2</v>
      </c>
      <c r="E53" s="5">
        <v>15</v>
      </c>
      <c r="F53" s="4">
        <v>15</v>
      </c>
      <c r="G53" s="4">
        <v>25</v>
      </c>
      <c r="H53" s="4">
        <v>7.5</v>
      </c>
      <c r="I53" s="4">
        <v>4.15</v>
      </c>
      <c r="J53" s="5">
        <v>5</v>
      </c>
      <c r="K53" s="5">
        <v>1</v>
      </c>
      <c r="L53" s="8">
        <f t="shared" si="0"/>
        <v>0.05410250000000001</v>
      </c>
      <c r="M53" s="8">
        <f t="shared" si="1"/>
        <v>0.04643125000000001</v>
      </c>
    </row>
    <row r="54" spans="1:13" ht="12.75">
      <c r="A54" s="9" t="s">
        <v>39</v>
      </c>
      <c r="B54" s="7"/>
      <c r="C54" s="12"/>
      <c r="D54" s="4">
        <v>2</v>
      </c>
      <c r="E54" s="4">
        <v>15</v>
      </c>
      <c r="F54" s="4">
        <v>17</v>
      </c>
      <c r="G54" s="4">
        <v>5</v>
      </c>
      <c r="H54" s="4">
        <v>7.7</v>
      </c>
      <c r="I54" s="4">
        <v>4.04</v>
      </c>
      <c r="J54" s="5">
        <v>5</v>
      </c>
      <c r="K54" s="5">
        <v>1</v>
      </c>
      <c r="L54" s="8">
        <f t="shared" si="0"/>
        <v>0.059109</v>
      </c>
      <c r="M54" s="8">
        <f t="shared" si="1"/>
        <v>0.038759999999999996</v>
      </c>
    </row>
    <row r="55" spans="1:13" ht="12.75">
      <c r="A55" s="9" t="s">
        <v>39</v>
      </c>
      <c r="B55" s="7"/>
      <c r="C55" s="12"/>
      <c r="D55" s="4">
        <v>2</v>
      </c>
      <c r="E55" s="4">
        <v>16</v>
      </c>
      <c r="F55" s="4">
        <v>1</v>
      </c>
      <c r="G55" s="4">
        <v>150</v>
      </c>
      <c r="H55" s="4">
        <v>30.9</v>
      </c>
      <c r="I55" s="4">
        <v>25.6</v>
      </c>
      <c r="J55" s="5">
        <v>5</v>
      </c>
      <c r="K55" s="5">
        <v>1</v>
      </c>
      <c r="L55" s="8">
        <f t="shared" si="0"/>
        <v>0.08559499999999996</v>
      </c>
      <c r="M55" s="8">
        <f t="shared" si="1"/>
        <v>0.5345650000000001</v>
      </c>
    </row>
    <row r="56" spans="1:13" ht="12.75">
      <c r="A56" s="9" t="s">
        <v>39</v>
      </c>
      <c r="B56" s="5"/>
      <c r="C56" s="12"/>
      <c r="D56" s="4">
        <v>2</v>
      </c>
      <c r="E56" s="4">
        <v>16</v>
      </c>
      <c r="F56" s="4">
        <v>2</v>
      </c>
      <c r="G56" s="4">
        <v>25</v>
      </c>
      <c r="H56" s="4">
        <v>10.3</v>
      </c>
      <c r="I56" s="4">
        <v>5.25</v>
      </c>
      <c r="J56" s="5">
        <v>5</v>
      </c>
      <c r="K56" s="5">
        <v>1</v>
      </c>
      <c r="L56" s="8">
        <f t="shared" si="0"/>
        <v>0.08155750000000002</v>
      </c>
      <c r="M56" s="8">
        <f t="shared" si="1"/>
        <v>0.04562375</v>
      </c>
    </row>
    <row r="57" spans="1:13" ht="12.75">
      <c r="A57" s="9" t="s">
        <v>39</v>
      </c>
      <c r="B57" s="5"/>
      <c r="C57" s="12" t="s">
        <v>37</v>
      </c>
      <c r="D57" s="4">
        <v>2</v>
      </c>
      <c r="E57" s="4">
        <v>19</v>
      </c>
      <c r="F57" s="4">
        <v>3</v>
      </c>
      <c r="G57" s="4">
        <v>125</v>
      </c>
      <c r="H57" s="4">
        <v>35</v>
      </c>
      <c r="I57" s="4">
        <v>22.3</v>
      </c>
      <c r="J57" s="5">
        <v>5</v>
      </c>
      <c r="K57" s="5">
        <v>1</v>
      </c>
      <c r="L57" s="8">
        <f t="shared" si="0"/>
        <v>0.205105</v>
      </c>
      <c r="M57" s="8">
        <f t="shared" si="1"/>
        <v>0.3351125000000001</v>
      </c>
    </row>
    <row r="58" spans="1:37" ht="12.75">
      <c r="A58" s="9" t="s">
        <v>39</v>
      </c>
      <c r="B58" s="5"/>
      <c r="C58" s="12" t="s">
        <v>37</v>
      </c>
      <c r="D58" s="4">
        <v>2</v>
      </c>
      <c r="E58" s="4">
        <v>19</v>
      </c>
      <c r="F58" s="4">
        <v>5</v>
      </c>
      <c r="G58" s="4">
        <v>100</v>
      </c>
      <c r="H58" s="4">
        <v>21.1</v>
      </c>
      <c r="I58" s="4">
        <v>12</v>
      </c>
      <c r="J58" s="5">
        <v>5</v>
      </c>
      <c r="K58" s="5">
        <v>1</v>
      </c>
      <c r="L58" s="8">
        <f t="shared" si="0"/>
        <v>0.14696500000000004</v>
      </c>
      <c r="M58" s="8">
        <f t="shared" si="1"/>
        <v>0.143735</v>
      </c>
      <c r="P58" s="13"/>
      <c r="Q58" s="13"/>
      <c r="R58" s="13"/>
      <c r="S58" s="13"/>
      <c r="T58" s="13"/>
      <c r="U58" s="14"/>
      <c r="V58" s="14"/>
      <c r="X58" s="15"/>
      <c r="Y58" s="13"/>
      <c r="Z58" s="13"/>
      <c r="AA58" s="13"/>
      <c r="AB58" s="13"/>
      <c r="AC58" s="14"/>
      <c r="AD58" s="14"/>
      <c r="AF58" s="13"/>
      <c r="AG58" s="13"/>
      <c r="AH58" s="13"/>
      <c r="AI58" s="13"/>
      <c r="AJ58" s="14"/>
      <c r="AK58" s="14"/>
    </row>
    <row r="59" spans="1:37" ht="12.75">
      <c r="A59" s="9" t="s">
        <v>39</v>
      </c>
      <c r="B59" s="5"/>
      <c r="C59" s="12" t="s">
        <v>37</v>
      </c>
      <c r="D59" s="4">
        <v>2</v>
      </c>
      <c r="E59" s="4">
        <v>19</v>
      </c>
      <c r="F59" s="4">
        <v>7</v>
      </c>
      <c r="G59" s="4">
        <v>75</v>
      </c>
      <c r="H59" s="5">
        <v>12.9</v>
      </c>
      <c r="I59" s="5">
        <v>6.71</v>
      </c>
      <c r="J59" s="5">
        <v>5</v>
      </c>
      <c r="K59" s="5">
        <v>1</v>
      </c>
      <c r="L59" s="8">
        <f t="shared" si="0"/>
        <v>0.09996850000000002</v>
      </c>
      <c r="M59" s="8">
        <f t="shared" si="1"/>
        <v>0.06258124999999998</v>
      </c>
      <c r="Q59" s="5"/>
      <c r="R59" s="5"/>
      <c r="S59" s="4"/>
      <c r="T59" s="4"/>
      <c r="U59" s="8"/>
      <c r="V59" s="8"/>
      <c r="Y59" s="5"/>
      <c r="Z59" s="5"/>
      <c r="AA59" s="16"/>
      <c r="AB59" s="4"/>
      <c r="AC59" s="8"/>
      <c r="AD59" s="8"/>
      <c r="AF59" s="5"/>
      <c r="AG59" s="5"/>
      <c r="AH59" s="16"/>
      <c r="AI59" s="4"/>
      <c r="AJ59" s="8"/>
      <c r="AK59" s="8"/>
    </row>
    <row r="60" spans="1:37" ht="12.75">
      <c r="A60" s="9" t="s">
        <v>39</v>
      </c>
      <c r="B60" s="5"/>
      <c r="C60" s="12" t="s">
        <v>37</v>
      </c>
      <c r="D60" s="4">
        <v>2</v>
      </c>
      <c r="E60" s="4">
        <v>19</v>
      </c>
      <c r="F60" s="4">
        <v>9</v>
      </c>
      <c r="G60" s="4">
        <v>45</v>
      </c>
      <c r="H60" s="5">
        <v>9.37</v>
      </c>
      <c r="I60" s="5">
        <v>4.69</v>
      </c>
      <c r="J60" s="5">
        <v>5</v>
      </c>
      <c r="K60" s="5">
        <v>1</v>
      </c>
      <c r="L60" s="8">
        <f t="shared" si="0"/>
        <v>0.075582</v>
      </c>
      <c r="M60" s="8">
        <f t="shared" si="1"/>
        <v>0.03803325000000004</v>
      </c>
      <c r="Q60" s="5"/>
      <c r="R60" s="5"/>
      <c r="S60" s="4"/>
      <c r="T60" s="4"/>
      <c r="U60" s="8"/>
      <c r="V60" s="8"/>
      <c r="Y60" s="5"/>
      <c r="Z60" s="5"/>
      <c r="AA60" s="16"/>
      <c r="AB60" s="4"/>
      <c r="AC60" s="8"/>
      <c r="AD60" s="8"/>
      <c r="AF60" s="5"/>
      <c r="AG60" s="5"/>
      <c r="AH60" s="16"/>
      <c r="AI60" s="4"/>
      <c r="AJ60" s="8"/>
      <c r="AK60" s="8"/>
    </row>
    <row r="61" spans="1:37" ht="12.75">
      <c r="A61" s="9" t="s">
        <v>39</v>
      </c>
      <c r="B61" s="5"/>
      <c r="C61" s="12" t="s">
        <v>37</v>
      </c>
      <c r="D61" s="4">
        <v>2</v>
      </c>
      <c r="E61" s="4">
        <v>19</v>
      </c>
      <c r="F61" s="4">
        <v>11</v>
      </c>
      <c r="G61" s="4">
        <v>25</v>
      </c>
      <c r="H61" s="5">
        <v>5.9</v>
      </c>
      <c r="I61" s="5">
        <v>2.78</v>
      </c>
      <c r="J61" s="5">
        <v>5</v>
      </c>
      <c r="K61" s="5">
        <v>1</v>
      </c>
      <c r="L61" s="8">
        <f t="shared" si="0"/>
        <v>0.05038800000000002</v>
      </c>
      <c r="M61" s="8">
        <f t="shared" si="1"/>
        <v>0.016957499999999983</v>
      </c>
      <c r="Q61" s="5"/>
      <c r="R61" s="5"/>
      <c r="S61" s="4"/>
      <c r="T61" s="4"/>
      <c r="U61" s="8"/>
      <c r="V61" s="8"/>
      <c r="Y61" s="5"/>
      <c r="Z61" s="5"/>
      <c r="AA61" s="16"/>
      <c r="AB61" s="4"/>
      <c r="AC61" s="8"/>
      <c r="AD61" s="8"/>
      <c r="AF61" s="5"/>
      <c r="AG61" s="5"/>
      <c r="AH61" s="16"/>
      <c r="AI61" s="4"/>
      <c r="AJ61" s="8"/>
      <c r="AK61" s="8"/>
    </row>
    <row r="62" spans="1:37" ht="12.75">
      <c r="A62" s="9" t="s">
        <v>39</v>
      </c>
      <c r="B62" s="9"/>
      <c r="C62" s="12" t="s">
        <v>37</v>
      </c>
      <c r="D62" s="4">
        <v>2</v>
      </c>
      <c r="E62" s="4">
        <v>19</v>
      </c>
      <c r="F62" s="4">
        <v>13</v>
      </c>
      <c r="G62" s="4">
        <v>5</v>
      </c>
      <c r="H62" s="5">
        <v>6.21</v>
      </c>
      <c r="I62" s="5">
        <v>2.99</v>
      </c>
      <c r="J62" s="5">
        <v>5</v>
      </c>
      <c r="K62" s="5">
        <v>1</v>
      </c>
      <c r="L62" s="8">
        <f t="shared" si="0"/>
        <v>0.05200300000000001</v>
      </c>
      <c r="M62" s="8">
        <f t="shared" si="1"/>
        <v>0.020429750000000014</v>
      </c>
      <c r="Q62" s="5"/>
      <c r="R62" s="5"/>
      <c r="S62" s="4"/>
      <c r="T62" s="4"/>
      <c r="U62" s="8"/>
      <c r="V62" s="8"/>
      <c r="Y62" s="5"/>
      <c r="Z62" s="5"/>
      <c r="AA62" s="16"/>
      <c r="AB62" s="4"/>
      <c r="AC62" s="8"/>
      <c r="AD62" s="8"/>
      <c r="AF62" s="5"/>
      <c r="AG62" s="5"/>
      <c r="AH62" s="16"/>
      <c r="AI62" s="4"/>
      <c r="AJ62" s="8"/>
      <c r="AK62" s="8"/>
    </row>
    <row r="63" spans="1:37" ht="12.75">
      <c r="A63" s="9" t="s">
        <v>39</v>
      </c>
      <c r="B63" s="5"/>
      <c r="C63" s="12"/>
      <c r="D63" s="4">
        <v>2</v>
      </c>
      <c r="E63" s="4">
        <v>19</v>
      </c>
      <c r="F63" s="4">
        <v>4</v>
      </c>
      <c r="G63" s="4">
        <v>125</v>
      </c>
      <c r="H63" s="5">
        <v>42.6</v>
      </c>
      <c r="I63" s="5">
        <v>26.7</v>
      </c>
      <c r="J63" s="5">
        <v>5</v>
      </c>
      <c r="K63" s="5">
        <v>1</v>
      </c>
      <c r="L63" s="8">
        <f t="shared" si="0"/>
        <v>0.2567850000000001</v>
      </c>
      <c r="M63" s="8">
        <f t="shared" si="1"/>
        <v>0.39002250000000005</v>
      </c>
      <c r="Q63" s="5"/>
      <c r="R63" s="5"/>
      <c r="S63" s="4"/>
      <c r="T63" s="4"/>
      <c r="U63" s="8"/>
      <c r="V63" s="8"/>
      <c r="Y63" s="5"/>
      <c r="Z63" s="5"/>
      <c r="AA63" s="16"/>
      <c r="AB63" s="4"/>
      <c r="AC63" s="8"/>
      <c r="AD63" s="8"/>
      <c r="AF63" s="5"/>
      <c r="AG63" s="5"/>
      <c r="AH63" s="16"/>
      <c r="AI63" s="4"/>
      <c r="AJ63" s="8"/>
      <c r="AK63" s="8"/>
    </row>
    <row r="64" spans="1:37" ht="12.75">
      <c r="A64" s="9" t="s">
        <v>39</v>
      </c>
      <c r="B64" s="5"/>
      <c r="C64" s="12"/>
      <c r="D64" s="4">
        <v>2</v>
      </c>
      <c r="E64" s="4">
        <v>19</v>
      </c>
      <c r="F64" s="4">
        <v>6</v>
      </c>
      <c r="G64" s="4">
        <v>100</v>
      </c>
      <c r="H64" s="5">
        <v>27.1</v>
      </c>
      <c r="I64" s="5">
        <v>18.6</v>
      </c>
      <c r="J64" s="5">
        <v>5</v>
      </c>
      <c r="K64" s="5">
        <v>1</v>
      </c>
      <c r="L64" s="8">
        <f t="shared" si="0"/>
        <v>0.137275</v>
      </c>
      <c r="M64" s="8">
        <f t="shared" si="1"/>
        <v>0.31331000000000003</v>
      </c>
      <c r="Q64" s="5"/>
      <c r="R64" s="5"/>
      <c r="S64" s="4"/>
      <c r="T64" s="4"/>
      <c r="U64" s="8"/>
      <c r="V64" s="8"/>
      <c r="Y64" s="5"/>
      <c r="Z64" s="5"/>
      <c r="AA64" s="16"/>
      <c r="AB64" s="4"/>
      <c r="AC64" s="8"/>
      <c r="AD64" s="8"/>
      <c r="AF64" s="5"/>
      <c r="AG64" s="5"/>
      <c r="AH64" s="16"/>
      <c r="AI64" s="4"/>
      <c r="AJ64" s="8"/>
      <c r="AK64" s="8"/>
    </row>
    <row r="65" spans="1:37" ht="12.75">
      <c r="A65" s="9" t="s">
        <v>39</v>
      </c>
      <c r="C65" s="12"/>
      <c r="D65" s="4">
        <v>2</v>
      </c>
      <c r="E65" s="4">
        <v>19</v>
      </c>
      <c r="F65" s="4">
        <v>8</v>
      </c>
      <c r="G65" s="4">
        <v>75</v>
      </c>
      <c r="H65" s="5">
        <v>16.2</v>
      </c>
      <c r="I65" s="5">
        <v>8.69</v>
      </c>
      <c r="J65" s="5">
        <v>5</v>
      </c>
      <c r="K65" s="5">
        <v>1</v>
      </c>
      <c r="L65" s="8">
        <f t="shared" si="0"/>
        <v>0.12128650000000003</v>
      </c>
      <c r="M65" s="8">
        <f t="shared" si="1"/>
        <v>0.08922875</v>
      </c>
      <c r="Q65" s="5"/>
      <c r="R65" s="5"/>
      <c r="S65" s="4"/>
      <c r="T65" s="4"/>
      <c r="U65" s="8"/>
      <c r="V65" s="8"/>
      <c r="Y65" s="5"/>
      <c r="Z65" s="5"/>
      <c r="AA65" s="16"/>
      <c r="AB65" s="4"/>
      <c r="AC65" s="8"/>
      <c r="AD65" s="8"/>
      <c r="AF65" s="5"/>
      <c r="AG65" s="5"/>
      <c r="AH65" s="16"/>
      <c r="AI65" s="4"/>
      <c r="AJ65" s="8"/>
      <c r="AK65" s="8"/>
    </row>
    <row r="66" spans="1:37" ht="12.75">
      <c r="A66" s="9" t="s">
        <v>39</v>
      </c>
      <c r="C66" s="12"/>
      <c r="D66" s="4">
        <v>2</v>
      </c>
      <c r="E66" s="4">
        <v>19</v>
      </c>
      <c r="F66" s="4">
        <v>10</v>
      </c>
      <c r="G66" s="4">
        <v>45</v>
      </c>
      <c r="H66" s="5">
        <v>13.4</v>
      </c>
      <c r="I66" s="5">
        <v>6.8</v>
      </c>
      <c r="J66" s="5">
        <v>5</v>
      </c>
      <c r="K66" s="5">
        <v>1</v>
      </c>
      <c r="L66" s="8">
        <f t="shared" si="0"/>
        <v>0.10659000000000002</v>
      </c>
      <c r="M66" s="8">
        <f t="shared" si="1"/>
        <v>0.058140000000000004</v>
      </c>
      <c r="Q66" s="5"/>
      <c r="R66" s="5"/>
      <c r="S66" s="4"/>
      <c r="T66" s="4"/>
      <c r="U66" s="8"/>
      <c r="V66" s="8"/>
      <c r="Y66" s="5"/>
      <c r="Z66" s="5"/>
      <c r="AA66" s="16"/>
      <c r="AB66" s="4"/>
      <c r="AC66" s="8"/>
      <c r="AD66" s="8"/>
      <c r="AF66" s="5"/>
      <c r="AG66" s="5"/>
      <c r="AH66" s="16"/>
      <c r="AI66" s="4"/>
      <c r="AJ66" s="8"/>
      <c r="AK66" s="8"/>
    </row>
    <row r="67" spans="1:37" ht="12.75">
      <c r="A67" s="9" t="s">
        <v>39</v>
      </c>
      <c r="C67" s="12"/>
      <c r="D67" s="4">
        <v>2</v>
      </c>
      <c r="E67" s="4">
        <v>19</v>
      </c>
      <c r="F67" s="4">
        <v>12</v>
      </c>
      <c r="G67" s="4">
        <v>25</v>
      </c>
      <c r="H67" s="5">
        <v>9.63</v>
      </c>
      <c r="I67" s="5">
        <v>4.74</v>
      </c>
      <c r="J67" s="5">
        <v>5</v>
      </c>
      <c r="K67" s="5">
        <v>1</v>
      </c>
      <c r="L67" s="8">
        <f aca="true" t="shared" si="2" ref="L67:L88">((2.5/(2.5-1))*(H67-I67))*0.0002907*((5*1))/(150/1000)</f>
        <v>0.07897350000000003</v>
      </c>
      <c r="M67" s="8">
        <f aca="true" t="shared" si="3" ref="M67:M88">((2.5/(2.5-1))*((I67*2.5)-H67))*0.0002907*((5*1)/(150/1000))</f>
        <v>0.03585300000000002</v>
      </c>
      <c r="Q67" s="5"/>
      <c r="R67" s="5"/>
      <c r="S67" s="4"/>
      <c r="T67" s="4"/>
      <c r="U67" s="8"/>
      <c r="V67" s="8"/>
      <c r="Y67" s="5"/>
      <c r="Z67" s="5"/>
      <c r="AA67" s="16"/>
      <c r="AB67" s="4"/>
      <c r="AC67" s="8"/>
      <c r="AD67" s="8"/>
      <c r="AF67" s="5"/>
      <c r="AG67" s="5"/>
      <c r="AH67" s="16"/>
      <c r="AI67" s="4"/>
      <c r="AJ67" s="8"/>
      <c r="AK67" s="8"/>
    </row>
    <row r="68" spans="1:37" ht="12.75">
      <c r="A68" s="9" t="s">
        <v>39</v>
      </c>
      <c r="C68" s="12"/>
      <c r="D68" s="4">
        <v>2</v>
      </c>
      <c r="E68" s="4">
        <v>19</v>
      </c>
      <c r="F68" s="4">
        <v>14</v>
      </c>
      <c r="G68" s="4">
        <v>5</v>
      </c>
      <c r="H68" s="5">
        <v>9.11</v>
      </c>
      <c r="I68" s="5">
        <v>5.08</v>
      </c>
      <c r="J68" s="5">
        <v>5</v>
      </c>
      <c r="K68" s="5">
        <v>1</v>
      </c>
      <c r="L68" s="8">
        <f t="shared" si="2"/>
        <v>0.06508449999999999</v>
      </c>
      <c r="M68" s="8">
        <f t="shared" si="3"/>
        <v>0.05797850000000001</v>
      </c>
      <c r="Q68" s="5"/>
      <c r="R68" s="5"/>
      <c r="S68" s="4"/>
      <c r="T68" s="4"/>
      <c r="U68" s="8"/>
      <c r="V68" s="8"/>
      <c r="Y68" s="5"/>
      <c r="Z68" s="5"/>
      <c r="AA68" s="16"/>
      <c r="AB68" s="4"/>
      <c r="AC68" s="8"/>
      <c r="AD68" s="8"/>
      <c r="AF68" s="5"/>
      <c r="AG68" s="5"/>
      <c r="AH68" s="16"/>
      <c r="AI68" s="4"/>
      <c r="AJ68" s="8"/>
      <c r="AK68" s="8"/>
    </row>
    <row r="69" spans="1:37" ht="12.75">
      <c r="A69" s="9" t="s">
        <v>1</v>
      </c>
      <c r="C69" s="12"/>
      <c r="D69" s="4" t="s">
        <v>45</v>
      </c>
      <c r="E69" s="4">
        <v>1</v>
      </c>
      <c r="F69" s="4">
        <v>1</v>
      </c>
      <c r="G69" s="4">
        <v>100</v>
      </c>
      <c r="H69" s="5">
        <v>89.86</v>
      </c>
      <c r="I69" s="5">
        <v>57.4</v>
      </c>
      <c r="J69" s="5">
        <v>5</v>
      </c>
      <c r="K69" s="5">
        <v>1</v>
      </c>
      <c r="L69" s="8">
        <f t="shared" si="2"/>
        <v>0.5242290000000001</v>
      </c>
      <c r="M69" s="8">
        <f t="shared" si="3"/>
        <v>0.8662860000000002</v>
      </c>
      <c r="Q69" s="5"/>
      <c r="R69" s="5"/>
      <c r="S69" s="4"/>
      <c r="T69" s="4"/>
      <c r="U69" s="8"/>
      <c r="V69" s="8"/>
      <c r="Y69" s="5"/>
      <c r="Z69" s="5"/>
      <c r="AA69" s="16"/>
      <c r="AB69" s="4"/>
      <c r="AC69" s="8"/>
      <c r="AD69" s="8"/>
      <c r="AF69" s="5"/>
      <c r="AG69" s="5"/>
      <c r="AH69" s="16"/>
      <c r="AI69" s="4"/>
      <c r="AJ69" s="8"/>
      <c r="AK69" s="8"/>
    </row>
    <row r="70" spans="1:37" ht="12.75">
      <c r="A70" s="9" t="s">
        <v>1</v>
      </c>
      <c r="C70" s="12"/>
      <c r="D70" s="4" t="s">
        <v>45</v>
      </c>
      <c r="E70" s="4">
        <v>1</v>
      </c>
      <c r="F70" s="4">
        <v>3</v>
      </c>
      <c r="G70" s="4">
        <v>75</v>
      </c>
      <c r="H70" s="5">
        <v>72.5</v>
      </c>
      <c r="I70" s="5">
        <v>46.5</v>
      </c>
      <c r="J70" s="5">
        <v>5</v>
      </c>
      <c r="K70" s="5">
        <v>1</v>
      </c>
      <c r="L70" s="8">
        <f t="shared" si="2"/>
        <v>0.4199000000000001</v>
      </c>
      <c r="M70" s="8">
        <f t="shared" si="3"/>
        <v>0.7065625000000002</v>
      </c>
      <c r="Q70" s="5"/>
      <c r="R70" s="5"/>
      <c r="S70" s="4"/>
      <c r="T70" s="4"/>
      <c r="U70" s="8"/>
      <c r="V70" s="8"/>
      <c r="Y70" s="5"/>
      <c r="Z70" s="5"/>
      <c r="AA70" s="16"/>
      <c r="AB70" s="4"/>
      <c r="AC70" s="8"/>
      <c r="AD70" s="8"/>
      <c r="AF70" s="5"/>
      <c r="AG70" s="5"/>
      <c r="AH70" s="16"/>
      <c r="AI70" s="4"/>
      <c r="AJ70" s="10"/>
      <c r="AK70" s="10"/>
    </row>
    <row r="71" spans="1:37" ht="12.75">
      <c r="A71" s="9" t="s">
        <v>1</v>
      </c>
      <c r="C71" s="12"/>
      <c r="D71" s="4" t="s">
        <v>44</v>
      </c>
      <c r="E71" s="4">
        <v>1</v>
      </c>
      <c r="F71" s="4">
        <v>5</v>
      </c>
      <c r="G71" s="4">
        <v>45</v>
      </c>
      <c r="H71" s="5">
        <v>43.1</v>
      </c>
      <c r="I71" s="5">
        <v>24.7</v>
      </c>
      <c r="J71" s="5">
        <v>5</v>
      </c>
      <c r="K71" s="5">
        <v>1</v>
      </c>
      <c r="L71" s="8">
        <f t="shared" si="2"/>
        <v>0.2971600000000001</v>
      </c>
      <c r="M71" s="8">
        <f t="shared" si="3"/>
        <v>0.3011975</v>
      </c>
      <c r="Q71" s="5"/>
      <c r="R71" s="5"/>
      <c r="S71" s="4"/>
      <c r="T71" s="4"/>
      <c r="U71" s="10"/>
      <c r="V71" s="10"/>
      <c r="Y71" s="5"/>
      <c r="Z71" s="5"/>
      <c r="AA71" s="16"/>
      <c r="AB71" s="4"/>
      <c r="AC71" s="10"/>
      <c r="AD71" s="10"/>
      <c r="AF71" s="5"/>
      <c r="AG71" s="5"/>
      <c r="AH71" s="16"/>
      <c r="AI71" s="4"/>
      <c r="AJ71" s="10"/>
      <c r="AK71" s="10"/>
    </row>
    <row r="72" spans="1:37" ht="12.75">
      <c r="A72" s="9" t="s">
        <v>1</v>
      </c>
      <c r="C72" s="12"/>
      <c r="D72" s="4" t="s">
        <v>44</v>
      </c>
      <c r="E72" s="4">
        <v>1</v>
      </c>
      <c r="F72" s="4">
        <v>7</v>
      </c>
      <c r="G72" s="4">
        <v>25</v>
      </c>
      <c r="H72" s="5">
        <v>22.9</v>
      </c>
      <c r="I72" s="5">
        <v>12.5</v>
      </c>
      <c r="J72" s="5">
        <v>5</v>
      </c>
      <c r="K72" s="5">
        <v>1</v>
      </c>
      <c r="L72" s="8">
        <f t="shared" si="2"/>
        <v>0.16796000000000003</v>
      </c>
      <c r="M72" s="8">
        <f t="shared" si="3"/>
        <v>0.13485250000000004</v>
      </c>
      <c r="Q72" s="5"/>
      <c r="R72" s="5"/>
      <c r="S72" s="4"/>
      <c r="T72" s="4"/>
      <c r="U72" s="10"/>
      <c r="V72" s="10"/>
      <c r="Y72" s="5"/>
      <c r="Z72" s="5"/>
      <c r="AA72" s="16"/>
      <c r="AB72" s="4"/>
      <c r="AC72" s="10"/>
      <c r="AD72" s="10"/>
      <c r="AF72" s="5"/>
      <c r="AG72" s="5"/>
      <c r="AH72" s="16"/>
      <c r="AI72" s="4"/>
      <c r="AJ72" s="10"/>
      <c r="AK72" s="10"/>
    </row>
    <row r="73" spans="1:37" ht="12.75">
      <c r="A73" s="9" t="s">
        <v>1</v>
      </c>
      <c r="D73" s="4" t="s">
        <v>44</v>
      </c>
      <c r="E73" s="4">
        <v>1</v>
      </c>
      <c r="F73" s="4">
        <v>9</v>
      </c>
      <c r="G73" s="4">
        <v>5</v>
      </c>
      <c r="H73" s="5">
        <v>16.6</v>
      </c>
      <c r="I73" s="5">
        <v>8.67</v>
      </c>
      <c r="J73" s="5">
        <v>5</v>
      </c>
      <c r="K73" s="5">
        <v>1</v>
      </c>
      <c r="L73" s="8">
        <f t="shared" si="2"/>
        <v>0.12806950000000006</v>
      </c>
      <c r="M73" s="8">
        <f t="shared" si="3"/>
        <v>0.08196125</v>
      </c>
      <c r="Q73" s="5"/>
      <c r="R73" s="5"/>
      <c r="S73" s="4"/>
      <c r="T73" s="4"/>
      <c r="U73" s="10"/>
      <c r="V73" s="10"/>
      <c r="Y73" s="5"/>
      <c r="Z73" s="5"/>
      <c r="AA73" s="16"/>
      <c r="AB73" s="4"/>
      <c r="AC73" s="10"/>
      <c r="AD73" s="10"/>
      <c r="AF73" s="5"/>
      <c r="AG73" s="5"/>
      <c r="AH73" s="16"/>
      <c r="AI73" s="4"/>
      <c r="AJ73" s="10"/>
      <c r="AK73" s="10"/>
    </row>
    <row r="74" spans="1:13" ht="12.75">
      <c r="A74" s="9" t="s">
        <v>1</v>
      </c>
      <c r="D74" s="4" t="s">
        <v>47</v>
      </c>
      <c r="E74" s="4">
        <v>1</v>
      </c>
      <c r="F74" s="4">
        <v>1</v>
      </c>
      <c r="G74" s="4">
        <v>150</v>
      </c>
      <c r="H74" s="5">
        <v>15.4</v>
      </c>
      <c r="I74" s="5">
        <v>11.2</v>
      </c>
      <c r="J74" s="5">
        <v>5</v>
      </c>
      <c r="K74" s="5">
        <v>1</v>
      </c>
      <c r="L74" s="8">
        <f t="shared" si="2"/>
        <v>0.06783000000000003</v>
      </c>
      <c r="M74" s="8">
        <f t="shared" si="3"/>
        <v>0.20349000000000003</v>
      </c>
    </row>
    <row r="75" spans="1:13" ht="12.75">
      <c r="A75" s="9" t="s">
        <v>1</v>
      </c>
      <c r="D75" s="4" t="s">
        <v>47</v>
      </c>
      <c r="E75" s="4">
        <v>1</v>
      </c>
      <c r="F75" s="4">
        <v>3</v>
      </c>
      <c r="G75" s="4">
        <v>125</v>
      </c>
      <c r="H75" s="5">
        <v>40.3</v>
      </c>
      <c r="I75" s="5">
        <v>27.6</v>
      </c>
      <c r="J75" s="5">
        <v>5</v>
      </c>
      <c r="K75" s="5">
        <v>1</v>
      </c>
      <c r="L75" s="8">
        <f t="shared" si="2"/>
        <v>0.20510499999999998</v>
      </c>
      <c r="M75" s="8">
        <f t="shared" si="3"/>
        <v>0.46350500000000017</v>
      </c>
    </row>
    <row r="76" spans="1:13" ht="12.75">
      <c r="A76" s="9" t="s">
        <v>1</v>
      </c>
      <c r="D76" s="4" t="s">
        <v>46</v>
      </c>
      <c r="E76" s="4">
        <v>1</v>
      </c>
      <c r="F76" s="4">
        <v>5</v>
      </c>
      <c r="G76" s="4">
        <v>100</v>
      </c>
      <c r="H76" s="5">
        <v>74</v>
      </c>
      <c r="I76" s="5">
        <v>47.6</v>
      </c>
      <c r="J76" s="5">
        <v>5</v>
      </c>
      <c r="K76" s="5">
        <v>1</v>
      </c>
      <c r="L76" s="8">
        <f t="shared" si="2"/>
        <v>0.4263600000000001</v>
      </c>
      <c r="M76" s="8">
        <f t="shared" si="3"/>
        <v>0.7267500000000001</v>
      </c>
    </row>
    <row r="77" spans="1:13" ht="12.75">
      <c r="A77" s="9" t="s">
        <v>1</v>
      </c>
      <c r="D77" s="4" t="s">
        <v>46</v>
      </c>
      <c r="E77" s="4">
        <v>1</v>
      </c>
      <c r="F77" s="4">
        <v>7</v>
      </c>
      <c r="G77" s="4">
        <v>75</v>
      </c>
      <c r="H77" s="5">
        <v>78.7</v>
      </c>
      <c r="I77" s="5">
        <v>49.9</v>
      </c>
      <c r="J77" s="5">
        <v>5</v>
      </c>
      <c r="K77" s="5">
        <v>1</v>
      </c>
      <c r="L77" s="8">
        <f t="shared" si="2"/>
        <v>0.4651200000000002</v>
      </c>
      <c r="M77" s="8">
        <f t="shared" si="3"/>
        <v>0.7437075000000001</v>
      </c>
    </row>
    <row r="78" spans="1:13" ht="12.75">
      <c r="A78" s="9" t="s">
        <v>1</v>
      </c>
      <c r="D78" s="4" t="s">
        <v>46</v>
      </c>
      <c r="E78" s="4">
        <v>1</v>
      </c>
      <c r="F78" s="4">
        <v>9</v>
      </c>
      <c r="G78" s="4">
        <v>45</v>
      </c>
      <c r="H78" s="5">
        <v>49</v>
      </c>
      <c r="I78" s="5">
        <v>28.8</v>
      </c>
      <c r="J78" s="5">
        <v>5</v>
      </c>
      <c r="K78" s="5">
        <v>1</v>
      </c>
      <c r="L78" s="8">
        <f t="shared" si="2"/>
        <v>0.32623</v>
      </c>
      <c r="M78" s="8">
        <f t="shared" si="3"/>
        <v>0.37145000000000006</v>
      </c>
    </row>
    <row r="79" spans="1:13" ht="12.75">
      <c r="A79" s="9" t="s">
        <v>1</v>
      </c>
      <c r="D79" s="4" t="s">
        <v>46</v>
      </c>
      <c r="E79" s="4">
        <v>1</v>
      </c>
      <c r="F79" s="4">
        <v>11</v>
      </c>
      <c r="G79" s="4">
        <v>25</v>
      </c>
      <c r="H79" s="5">
        <v>50.1</v>
      </c>
      <c r="I79" s="5">
        <v>28.2</v>
      </c>
      <c r="J79" s="5">
        <v>5</v>
      </c>
      <c r="K79" s="5">
        <v>1</v>
      </c>
      <c r="L79" s="8">
        <f t="shared" si="2"/>
        <v>0.35368500000000014</v>
      </c>
      <c r="M79" s="8">
        <f t="shared" si="3"/>
        <v>0.32946000000000003</v>
      </c>
    </row>
    <row r="80" spans="1:13" ht="12.75">
      <c r="A80" s="9" t="s">
        <v>1</v>
      </c>
      <c r="D80" s="4" t="s">
        <v>46</v>
      </c>
      <c r="E80" s="4">
        <v>1</v>
      </c>
      <c r="F80" s="4">
        <v>13</v>
      </c>
      <c r="G80" s="4">
        <v>5</v>
      </c>
      <c r="H80" s="5">
        <v>41.7</v>
      </c>
      <c r="I80" s="5">
        <v>23.8</v>
      </c>
      <c r="J80" s="5">
        <v>5</v>
      </c>
      <c r="K80" s="5">
        <v>1</v>
      </c>
      <c r="L80" s="8">
        <f t="shared" si="2"/>
        <v>0.2890850000000001</v>
      </c>
      <c r="M80" s="8">
        <f t="shared" si="3"/>
        <v>0.28747</v>
      </c>
    </row>
    <row r="81" spans="1:13" ht="12.75">
      <c r="A81" s="9" t="s">
        <v>1</v>
      </c>
      <c r="D81" s="4" t="s">
        <v>49</v>
      </c>
      <c r="E81" s="4">
        <v>1</v>
      </c>
      <c r="F81" s="4">
        <v>1</v>
      </c>
      <c r="G81" s="4">
        <v>490</v>
      </c>
      <c r="H81" s="5">
        <v>-0.1</v>
      </c>
      <c r="I81" s="5">
        <v>-0.1</v>
      </c>
      <c r="J81" s="5">
        <v>5</v>
      </c>
      <c r="K81" s="5">
        <v>1</v>
      </c>
      <c r="L81" s="8">
        <f t="shared" si="2"/>
        <v>0</v>
      </c>
      <c r="M81" s="8">
        <f t="shared" si="3"/>
        <v>-0.0024225</v>
      </c>
    </row>
    <row r="82" spans="1:13" ht="12.75">
      <c r="A82" s="9" t="s">
        <v>1</v>
      </c>
      <c r="D82" s="4" t="s">
        <v>49</v>
      </c>
      <c r="E82" s="4">
        <v>1</v>
      </c>
      <c r="F82" s="4">
        <v>3</v>
      </c>
      <c r="G82" s="4">
        <v>300</v>
      </c>
      <c r="H82" s="5">
        <v>0.208</v>
      </c>
      <c r="I82" s="5">
        <v>0.045</v>
      </c>
      <c r="J82" s="5">
        <v>5</v>
      </c>
      <c r="K82" s="5">
        <v>1</v>
      </c>
      <c r="L82" s="8">
        <f t="shared" si="2"/>
        <v>0.00263245</v>
      </c>
      <c r="M82" s="8">
        <f t="shared" si="3"/>
        <v>-0.0015423250000000002</v>
      </c>
    </row>
    <row r="83" spans="1:13" ht="12.75">
      <c r="A83" s="9" t="s">
        <v>1</v>
      </c>
      <c r="D83" s="4" t="s">
        <v>48</v>
      </c>
      <c r="E83" s="4">
        <v>1</v>
      </c>
      <c r="F83" s="4">
        <v>5</v>
      </c>
      <c r="G83" s="4">
        <v>150</v>
      </c>
      <c r="H83" s="5">
        <v>17.9</v>
      </c>
      <c r="I83" s="5">
        <v>12.5</v>
      </c>
      <c r="J83" s="5">
        <v>5</v>
      </c>
      <c r="K83" s="5">
        <v>1</v>
      </c>
      <c r="L83" s="8">
        <f t="shared" si="2"/>
        <v>0.08721</v>
      </c>
      <c r="M83" s="8">
        <f t="shared" si="3"/>
        <v>0.21560250000000006</v>
      </c>
    </row>
    <row r="84" spans="1:13" ht="12.75">
      <c r="A84" s="9" t="s">
        <v>1</v>
      </c>
      <c r="D84" s="4" t="s">
        <v>48</v>
      </c>
      <c r="E84" s="4">
        <v>1</v>
      </c>
      <c r="F84" s="4">
        <v>7</v>
      </c>
      <c r="G84" s="4">
        <v>100</v>
      </c>
      <c r="H84" s="5">
        <v>44.9</v>
      </c>
      <c r="I84" s="5">
        <v>27</v>
      </c>
      <c r="J84" s="5">
        <v>5</v>
      </c>
      <c r="K84" s="5">
        <v>1</v>
      </c>
      <c r="L84" s="8">
        <f t="shared" si="2"/>
        <v>0.289085</v>
      </c>
      <c r="M84" s="8">
        <f t="shared" si="3"/>
        <v>0.3649900000000001</v>
      </c>
    </row>
    <row r="85" spans="1:13" ht="12.75">
      <c r="A85" s="9" t="s">
        <v>1</v>
      </c>
      <c r="D85" s="4" t="s">
        <v>48</v>
      </c>
      <c r="E85" s="4">
        <v>1</v>
      </c>
      <c r="F85" s="4">
        <v>9</v>
      </c>
      <c r="G85" s="4">
        <v>75</v>
      </c>
      <c r="H85" s="5">
        <v>15.3</v>
      </c>
      <c r="I85" s="5">
        <v>8.2</v>
      </c>
      <c r="J85" s="5">
        <v>5</v>
      </c>
      <c r="K85" s="5">
        <v>1</v>
      </c>
      <c r="L85" s="8">
        <f t="shared" si="2"/>
        <v>0.11466500000000004</v>
      </c>
      <c r="M85" s="8">
        <f t="shared" si="3"/>
        <v>0.08398000000000001</v>
      </c>
    </row>
    <row r="86" spans="1:13" ht="12.75">
      <c r="A86" s="9" t="s">
        <v>1</v>
      </c>
      <c r="D86" s="4" t="s">
        <v>48</v>
      </c>
      <c r="E86" s="4">
        <v>1</v>
      </c>
      <c r="F86" s="4">
        <v>11</v>
      </c>
      <c r="G86" s="4">
        <v>45</v>
      </c>
      <c r="H86" s="5">
        <v>11.1</v>
      </c>
      <c r="I86" s="5">
        <v>5.58</v>
      </c>
      <c r="J86" s="5">
        <v>5</v>
      </c>
      <c r="K86" s="5">
        <v>1</v>
      </c>
      <c r="L86" s="8">
        <f t="shared" si="2"/>
        <v>0.089148</v>
      </c>
      <c r="M86" s="8">
        <f t="shared" si="3"/>
        <v>0.046027500000000006</v>
      </c>
    </row>
    <row r="87" spans="1:13" ht="12.75">
      <c r="A87" s="9" t="s">
        <v>1</v>
      </c>
      <c r="D87" s="4" t="s">
        <v>48</v>
      </c>
      <c r="E87" s="4">
        <v>1</v>
      </c>
      <c r="F87" s="4">
        <v>13</v>
      </c>
      <c r="G87" s="4">
        <v>25</v>
      </c>
      <c r="H87" s="5">
        <v>7.77</v>
      </c>
      <c r="I87" s="5">
        <v>7.22</v>
      </c>
      <c r="J87" s="5">
        <v>5</v>
      </c>
      <c r="K87" s="5">
        <v>1</v>
      </c>
      <c r="L87" s="8">
        <f t="shared" si="2"/>
        <v>0.0088825</v>
      </c>
      <c r="M87" s="8">
        <f t="shared" si="3"/>
        <v>0.16602200000000006</v>
      </c>
    </row>
    <row r="88" spans="1:13" ht="12.75">
      <c r="A88" s="9" t="s">
        <v>1</v>
      </c>
      <c r="D88" s="4" t="s">
        <v>48</v>
      </c>
      <c r="E88" s="4">
        <v>1</v>
      </c>
      <c r="F88" s="4">
        <v>15</v>
      </c>
      <c r="G88" s="4">
        <v>5</v>
      </c>
      <c r="H88" s="5">
        <v>10.1</v>
      </c>
      <c r="I88" s="5">
        <v>5.18</v>
      </c>
      <c r="J88" s="5">
        <v>5</v>
      </c>
      <c r="K88" s="5">
        <v>1</v>
      </c>
      <c r="L88" s="8">
        <f t="shared" si="2"/>
        <v>0.07945800000000001</v>
      </c>
      <c r="M88" s="8">
        <f t="shared" si="3"/>
        <v>0.046027500000000006</v>
      </c>
    </row>
    <row r="89" spans="1:13" ht="12.75">
      <c r="A89" s="9"/>
      <c r="H89" s="5"/>
      <c r="I89" s="5"/>
      <c r="J89" s="16"/>
      <c r="L89" s="10"/>
      <c r="M89" s="10"/>
    </row>
    <row r="90" spans="1:13" ht="12.75">
      <c r="A90" s="9"/>
      <c r="E90" s="12"/>
      <c r="H90" s="5"/>
      <c r="I90" s="5"/>
      <c r="L90" s="10"/>
      <c r="M90" s="10"/>
    </row>
    <row r="91" spans="1:13" ht="12.75">
      <c r="A91" s="9"/>
      <c r="E91" s="12"/>
      <c r="H91" s="5"/>
      <c r="I91" s="5"/>
      <c r="J91" s="16"/>
      <c r="L91" s="8"/>
      <c r="M91" s="8"/>
    </row>
    <row r="92" spans="1:13" ht="12.75">
      <c r="A92" s="9"/>
      <c r="E92" s="12"/>
      <c r="H92" s="5"/>
      <c r="I92" s="5"/>
      <c r="J92" s="16"/>
      <c r="L92" s="8"/>
      <c r="M92" s="8"/>
    </row>
    <row r="93" spans="1:13" ht="12.75">
      <c r="A93" s="9"/>
      <c r="E93" s="12"/>
      <c r="H93" s="5"/>
      <c r="I93" s="5"/>
      <c r="J93" s="16"/>
      <c r="L93" s="10"/>
      <c r="M93" s="10"/>
    </row>
    <row r="94" spans="1:13" ht="12.75">
      <c r="A94" s="9"/>
      <c r="E94" s="12"/>
      <c r="H94" s="5"/>
      <c r="I94" s="5"/>
      <c r="L94" s="10"/>
      <c r="M94" s="10"/>
    </row>
    <row r="95" spans="1:13" ht="12.75">
      <c r="A95" s="9"/>
      <c r="E95" s="12"/>
      <c r="H95" s="5"/>
      <c r="I95" s="5"/>
      <c r="L95" s="8"/>
      <c r="M95" s="8"/>
    </row>
    <row r="96" spans="1:13" ht="12.75">
      <c r="A96" s="9"/>
      <c r="E96" s="12"/>
      <c r="H96" s="5"/>
      <c r="I96" s="5"/>
      <c r="L96" s="8"/>
      <c r="M96" s="8"/>
    </row>
    <row r="97" spans="1:13" ht="12.75">
      <c r="A97" s="9"/>
      <c r="H97" s="5"/>
      <c r="I97" s="5"/>
      <c r="L97" s="10"/>
      <c r="M97" s="10"/>
    </row>
    <row r="98" spans="1:13" ht="12.75">
      <c r="A98" s="9"/>
      <c r="H98" s="5"/>
      <c r="I98" s="5"/>
      <c r="L98" s="10"/>
      <c r="M98" s="10"/>
    </row>
    <row r="99" spans="1:13" ht="12.75">
      <c r="A99" s="9"/>
      <c r="H99" s="5"/>
      <c r="I99" s="5"/>
      <c r="J99" s="16"/>
      <c r="L99" s="8"/>
      <c r="M99" s="8"/>
    </row>
    <row r="100" spans="1:13" ht="12.75">
      <c r="A100" s="9"/>
      <c r="H100" s="5"/>
      <c r="I100" s="5"/>
      <c r="J100" s="16"/>
      <c r="L100" s="8"/>
      <c r="M100" s="8"/>
    </row>
    <row r="101" spans="1:13" ht="12.75">
      <c r="A101" s="9"/>
      <c r="H101" s="5"/>
      <c r="I101" s="5"/>
      <c r="J101" s="16"/>
      <c r="L101" s="10"/>
      <c r="M101" s="10"/>
    </row>
    <row r="102" spans="1:13" ht="12.75">
      <c r="A102" s="9"/>
      <c r="H102" s="5"/>
      <c r="I102" s="5"/>
      <c r="L102" s="10"/>
      <c r="M102" s="10"/>
    </row>
    <row r="103" spans="1:13" ht="12.75">
      <c r="A103" s="9"/>
      <c r="H103" s="5"/>
      <c r="I103" s="5"/>
      <c r="J103" s="16"/>
      <c r="L103" s="8"/>
      <c r="M103" s="8"/>
    </row>
    <row r="104" spans="1:13" ht="12.75">
      <c r="A104" s="9"/>
      <c r="H104" s="5"/>
      <c r="I104" s="5"/>
      <c r="J104" s="16"/>
      <c r="L104" s="8"/>
      <c r="M104" s="8"/>
    </row>
    <row r="105" spans="1:13" ht="12.75">
      <c r="A105" s="9"/>
      <c r="H105" s="5"/>
      <c r="I105" s="5"/>
      <c r="J105" s="16"/>
      <c r="L105" s="10"/>
      <c r="M105" s="10"/>
    </row>
    <row r="106" spans="1:13" ht="12.75">
      <c r="A106" s="9"/>
      <c r="H106" s="5"/>
      <c r="I106" s="5"/>
      <c r="L106" s="10"/>
      <c r="M106" s="10"/>
    </row>
    <row r="107" spans="1:13" ht="12.75">
      <c r="A107" s="9"/>
      <c r="H107" s="5"/>
      <c r="I107" s="5"/>
      <c r="L107" s="8"/>
      <c r="M107" s="8"/>
    </row>
    <row r="108" spans="1:13" ht="12.75">
      <c r="A108" s="9"/>
      <c r="H108" s="5"/>
      <c r="I108" s="5"/>
      <c r="L108" s="8"/>
      <c r="M108" s="8"/>
    </row>
    <row r="109" spans="1:13" ht="12.75">
      <c r="A109" s="9"/>
      <c r="H109" s="5"/>
      <c r="I109" s="5"/>
      <c r="L109" s="10"/>
      <c r="M109" s="10"/>
    </row>
    <row r="110" spans="1:13" ht="12.75">
      <c r="A110" s="9"/>
      <c r="H110" s="5"/>
      <c r="I110" s="5"/>
      <c r="L110" s="10"/>
      <c r="M110" s="10"/>
    </row>
    <row r="111" spans="1:13" ht="12.75">
      <c r="A111" s="9"/>
      <c r="H111" s="5"/>
      <c r="I111" s="5"/>
      <c r="J111" s="16"/>
      <c r="L111" s="8"/>
      <c r="M111" s="8"/>
    </row>
    <row r="112" spans="1:13" ht="12.75">
      <c r="A112" s="9"/>
      <c r="H112" s="5"/>
      <c r="I112" s="5"/>
      <c r="J112" s="16"/>
      <c r="L112" s="8"/>
      <c r="M112" s="8"/>
    </row>
    <row r="113" spans="1:13" ht="12.75">
      <c r="A113" s="9"/>
      <c r="H113" s="5"/>
      <c r="I113" s="5"/>
      <c r="J113" s="16"/>
      <c r="L113" s="10"/>
      <c r="M113" s="10"/>
    </row>
    <row r="114" spans="1:13" ht="12.75">
      <c r="A114" s="9"/>
      <c r="H114" s="5"/>
      <c r="I114" s="5"/>
      <c r="L114" s="10"/>
      <c r="M114" s="10"/>
    </row>
    <row r="115" spans="1:13" ht="12.75">
      <c r="A115" s="9"/>
      <c r="H115" s="5"/>
      <c r="I115" s="5"/>
      <c r="J115" s="16"/>
      <c r="L115" s="8"/>
      <c r="M115" s="8"/>
    </row>
    <row r="116" spans="1:13" ht="12.75">
      <c r="A116" s="9"/>
      <c r="H116" s="5"/>
      <c r="I116" s="5"/>
      <c r="J116" s="16"/>
      <c r="L116" s="8"/>
      <c r="M116" s="8"/>
    </row>
    <row r="117" spans="8:13" ht="12.75">
      <c r="H117" s="5"/>
      <c r="I117" s="5"/>
      <c r="J117" s="16"/>
      <c r="L117" s="10"/>
      <c r="M117" s="10"/>
    </row>
    <row r="118" spans="8:13" ht="12.75">
      <c r="H118" s="3"/>
      <c r="I118" s="3"/>
      <c r="L118" s="8"/>
      <c r="M118" s="8"/>
    </row>
    <row r="119" spans="8:13" ht="12.75">
      <c r="H119" s="3"/>
      <c r="I119" s="3"/>
      <c r="L119" s="8"/>
      <c r="M119" s="8"/>
    </row>
    <row r="120" spans="8:13" ht="12.75">
      <c r="H120" s="3"/>
      <c r="I120" s="3"/>
      <c r="L120" s="8"/>
      <c r="M120" s="8"/>
    </row>
    <row r="121" spans="8:13" ht="12.75">
      <c r="H121" s="3"/>
      <c r="I121" s="3"/>
      <c r="L121" s="8"/>
      <c r="M121" s="8"/>
    </row>
    <row r="122" spans="8:13" ht="12.75">
      <c r="H122" s="3"/>
      <c r="I122" s="3"/>
      <c r="L122" s="8"/>
      <c r="M122" s="8"/>
    </row>
    <row r="123" spans="8:13" ht="12.75">
      <c r="H123" s="3"/>
      <c r="I123" s="3"/>
      <c r="L123" s="8"/>
      <c r="M123" s="8"/>
    </row>
    <row r="124" spans="8:13" ht="12.75">
      <c r="H124" s="3"/>
      <c r="I124" s="3"/>
      <c r="L124" s="8"/>
      <c r="M124" s="8"/>
    </row>
    <row r="125" spans="8:13" ht="12.75">
      <c r="H125" s="3"/>
      <c r="I125" s="3"/>
      <c r="L125" s="8"/>
      <c r="M125" s="8"/>
    </row>
    <row r="126" spans="8:12" ht="12.75">
      <c r="H126" s="3"/>
      <c r="I126" s="3"/>
      <c r="L126" s="8"/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9" sqref="B9"/>
    </sheetView>
  </sheetViews>
  <sheetFormatPr defaultColWidth="8.75390625" defaultRowHeight="12.75"/>
  <cols>
    <col min="1" max="1" width="11.125" style="0" bestFit="1" customWidth="1"/>
  </cols>
  <sheetData>
    <row r="1" spans="1:2" ht="12.75">
      <c r="A1" s="19">
        <v>38637</v>
      </c>
      <c r="B1" t="s">
        <v>22</v>
      </c>
    </row>
    <row r="2" spans="1:2" ht="12.75">
      <c r="A2" t="s">
        <v>23</v>
      </c>
      <c r="B2" t="s">
        <v>24</v>
      </c>
    </row>
    <row r="3" spans="1:4" ht="12.75">
      <c r="A3" t="s">
        <v>25</v>
      </c>
      <c r="B3" s="17" t="s">
        <v>26</v>
      </c>
      <c r="D3" t="s">
        <v>27</v>
      </c>
    </row>
    <row r="5" ht="12.75">
      <c r="A5" t="s">
        <v>28</v>
      </c>
    </row>
    <row r="6" spans="1:7" ht="12.75">
      <c r="A6" t="s">
        <v>4</v>
      </c>
      <c r="B6" t="s">
        <v>3</v>
      </c>
      <c r="C6" t="s">
        <v>2</v>
      </c>
      <c r="D6" t="s">
        <v>29</v>
      </c>
      <c r="F6" t="s">
        <v>30</v>
      </c>
      <c r="G6" t="s">
        <v>31</v>
      </c>
    </row>
    <row r="7" spans="1:4" ht="12.75">
      <c r="A7">
        <v>0</v>
      </c>
      <c r="B7" s="17">
        <v>0</v>
      </c>
      <c r="C7" s="17">
        <v>0</v>
      </c>
      <c r="D7" s="20"/>
    </row>
    <row r="8" spans="1:7" ht="12.75">
      <c r="A8">
        <v>5.63</v>
      </c>
      <c r="B8" s="17">
        <v>16.82</v>
      </c>
      <c r="C8" s="17">
        <v>7.31</v>
      </c>
      <c r="D8" s="20">
        <f>B8/C8</f>
        <v>2.3009575923392616</v>
      </c>
      <c r="F8">
        <v>0.00563</v>
      </c>
      <c r="G8">
        <f>B8-B7</f>
        <v>16.82</v>
      </c>
    </row>
    <row r="9" spans="1:7" ht="12.75">
      <c r="A9">
        <v>11.96</v>
      </c>
      <c r="B9" s="17">
        <v>40.3</v>
      </c>
      <c r="C9" s="17">
        <v>15.5</v>
      </c>
      <c r="D9" s="20">
        <f>B9/C9</f>
        <v>2.5999999999999996</v>
      </c>
      <c r="F9">
        <v>0.01196</v>
      </c>
      <c r="G9">
        <f>B9-B7</f>
        <v>40.3</v>
      </c>
    </row>
    <row r="10" spans="1:7" ht="12.75">
      <c r="A10">
        <v>21.55</v>
      </c>
      <c r="B10" s="17">
        <v>71.8</v>
      </c>
      <c r="C10" s="17">
        <v>27.7</v>
      </c>
      <c r="D10" s="20">
        <f>B10/C10</f>
        <v>2.592057761732852</v>
      </c>
      <c r="F10">
        <v>0.02155</v>
      </c>
      <c r="G10">
        <f>B10-B7</f>
        <v>71.8</v>
      </c>
    </row>
    <row r="12" spans="3:6" ht="12.75">
      <c r="C12" t="s">
        <v>32</v>
      </c>
      <c r="D12" s="22">
        <f>(D8+D9+D10)/3</f>
        <v>2.4976717846907044</v>
      </c>
      <c r="E12" t="s">
        <v>33</v>
      </c>
      <c r="F12" s="17">
        <f>1/3439.8</f>
        <v>0.00029071457642886213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Mahaffey</dc:creator>
  <cp:keywords/>
  <dc:description/>
  <cp:lastModifiedBy>Tara Clemente</cp:lastModifiedBy>
  <cp:lastPrinted>2007-07-01T20:58:08Z</cp:lastPrinted>
  <dcterms:created xsi:type="dcterms:W3CDTF">2007-05-22T07:21:34Z</dcterms:created>
  <dcterms:modified xsi:type="dcterms:W3CDTF">2013-06-25T01:11:42Z</dcterms:modified>
  <cp:category/>
  <cp:version/>
  <cp:contentType/>
  <cp:contentStatus/>
</cp:coreProperties>
</file>