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600" windowHeight="11800" tabRatio="500" activeTab="0"/>
  </bookViews>
  <sheets>
    <sheet name="Chl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<sst xmlns="http://schemas.openxmlformats.org/spreadsheetml/2006/main" count="135" uniqueCount="42">
  <si>
    <t>Fa</t>
  </si>
  <si>
    <t>Fb</t>
  </si>
  <si>
    <t>ug/l</t>
  </si>
  <si>
    <t>Dilution</t>
  </si>
  <si>
    <t>Vol. Solvent (ml)</t>
  </si>
  <si>
    <t>Station</t>
  </si>
  <si>
    <t>Cast</t>
  </si>
  <si>
    <t>Bottle</t>
  </si>
  <si>
    <t>Acetone Blk</t>
  </si>
  <si>
    <t>chla (ug/)l</t>
  </si>
  <si>
    <t>phaeo (ug/l)</t>
  </si>
  <si>
    <t>2.72 = acid ratio</t>
  </si>
  <si>
    <t>I should not get negative numbers…</t>
  </si>
  <si>
    <t>In this formula from chla ug/l:</t>
  </si>
  <si>
    <t xml:space="preserve">Cruise </t>
  </si>
  <si>
    <t>Calibration of Turner 10AU Fluorometer</t>
  </si>
  <si>
    <t>Analyst:</t>
  </si>
  <si>
    <t>Primary Std:</t>
  </si>
  <si>
    <t>Dilutions</t>
  </si>
  <si>
    <t>ar</t>
  </si>
  <si>
    <t>mg/l</t>
  </si>
  <si>
    <t>Fb-Blkb</t>
  </si>
  <si>
    <t>mean ar:</t>
  </si>
  <si>
    <t>df:</t>
  </si>
  <si>
    <t>0.0010074= Door Factor (df)</t>
  </si>
  <si>
    <t>This acid ratio and Door factor may change with calibration</t>
  </si>
  <si>
    <t>AH</t>
  </si>
  <si>
    <t>Prepared by:  Adriana Harlan</t>
  </si>
  <si>
    <t>Depth</t>
  </si>
  <si>
    <t>((2.636204/(2.636204-1))*(G4-H4))*0.000279775*((5*1))/(150/1000)</t>
  </si>
  <si>
    <t>150 = sample volume (mL)</t>
  </si>
  <si>
    <t>-</t>
  </si>
  <si>
    <t>No Value</t>
  </si>
  <si>
    <t>Blank</t>
  </si>
  <si>
    <t>5.163 (Stan)</t>
  </si>
  <si>
    <t>11.96 (Stan)</t>
  </si>
  <si>
    <t>21.55 (Stan)</t>
  </si>
  <si>
    <t>Intern. stan High</t>
  </si>
  <si>
    <t>Intern. Stan Low</t>
  </si>
  <si>
    <t>AG8</t>
  </si>
  <si>
    <t>Depths</t>
  </si>
  <si>
    <t>Ask Tara about the contribution of phaeo to chl.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</si>
</sst>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E+00"/>
    <numFmt numFmtId="175" formatCode="0.000E+00"/>
    <numFmt numFmtId="176" formatCode="0.0"/>
    <numFmt numFmtId="177" formatCode="0.00000000"/>
    <numFmt numFmtId="178" formatCode="0.0000000"/>
    <numFmt numFmtId="179" formatCode="0.000000"/>
    <numFmt numFmtId="180" formatCode="0.000"/>
    <numFmt numFmtId="181" formatCode="0E+00"/>
    <numFmt numFmtId="182" formatCode="0.0E+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.5"/>
      <color indexed="8"/>
      <name val="Arial"/>
      <family val="0"/>
    </font>
    <font>
      <sz val="11.25"/>
      <color indexed="8"/>
      <name val="Arial"/>
      <family val="0"/>
    </font>
    <font>
      <vertAlign val="superscript"/>
      <sz val="11.25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Verdana"/>
      <family val="0"/>
    </font>
    <font>
      <b/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9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172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9" fontId="56" fillId="0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6" fontId="58" fillId="0" borderId="0" xfId="0" applyNumberFormat="1" applyFont="1" applyFill="1" applyAlignment="1">
      <alignment horizontal="center"/>
    </xf>
    <xf numFmtId="0" fontId="58" fillId="0" borderId="0" xfId="0" applyFont="1" applyAlignment="1">
      <alignment horizontal="center"/>
    </xf>
    <xf numFmtId="172" fontId="58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56"/>
          <c:w val="0.74625"/>
          <c:h val="0.9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Chl!$J$1</c:f>
              <c:strCache>
                <c:ptCount val="1"/>
                <c:pt idx="0">
                  <c:v>chla (ug/)l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Chl!$J$11:$J$50</c:f>
              <c:numCache/>
            </c:numRef>
          </c:xVal>
          <c:yVal>
            <c:numRef>
              <c:f>Chl!$B$11:$B$50</c:f>
              <c:numCache/>
            </c:numRef>
          </c:yVal>
          <c:smooth val="0"/>
        </c:ser>
        <c:ser>
          <c:idx val="1"/>
          <c:order val="1"/>
          <c:tx>
            <c:strRef>
              <c:f>Chl!$K$1</c:f>
              <c:strCache>
                <c:ptCount val="1"/>
                <c:pt idx="0">
                  <c:v>phaeo (ug/l)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Chl!$K$11:$K$50</c:f>
              <c:numCache/>
            </c:numRef>
          </c:xVal>
          <c:yVal>
            <c:numRef>
              <c:f>Chl!$B$11:$B$50</c:f>
              <c:numCache/>
            </c:numRef>
          </c:yVal>
          <c:smooth val="0"/>
        </c:ser>
        <c:axId val="35233229"/>
        <c:axId val="28561058"/>
      </c:scatterChart>
      <c:valAx>
        <c:axId val="352332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Concentration (ug/L)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61058"/>
        <c:crosses val="autoZero"/>
        <c:crossBetween val="midCat"/>
        <c:dispUnits/>
      </c:valAx>
      <c:valAx>
        <c:axId val="285610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3625"/>
          <c:w val="0.154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625"/>
          <c:w val="0.95225"/>
          <c:h val="0.94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Chl!$K$1</c:f>
              <c:strCache>
                <c:ptCount val="1"/>
                <c:pt idx="0">
                  <c:v>phaeo (ug/l)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Chl!$K$51:$K$86</c:f>
              <c:numCache/>
            </c:numRef>
          </c:xVal>
          <c:yVal>
            <c:numRef>
              <c:f>Chl!$B$51:$B$86</c:f>
              <c:numCache/>
            </c:numRef>
          </c:yVal>
          <c:smooth val="0"/>
        </c:ser>
        <c:axId val="50126187"/>
        <c:axId val="42729592"/>
      </c:scatterChart>
      <c:valAx>
        <c:axId val="501261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phaeo (ug/L)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9592"/>
        <c:crosses val="autoZero"/>
        <c:crossBetween val="midCat"/>
        <c:dispUnits/>
      </c:valAx>
      <c:valAx>
        <c:axId val="427295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6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6"/>
          <c:w val="0.95225"/>
          <c:h val="0.9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Chl!$J$1</c:f>
              <c:strCache>
                <c:ptCount val="1"/>
                <c:pt idx="0">
                  <c:v>chla (ug/)l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Chl!$J$51:$J$86</c:f>
              <c:numCache/>
            </c:numRef>
          </c:xVal>
          <c:yVal>
            <c:numRef>
              <c:f>Chl!$B$51:$B$86</c:f>
              <c:numCache/>
            </c:numRef>
          </c:yVal>
          <c:smooth val="0"/>
        </c:ser>
        <c:axId val="37491033"/>
        <c:axId val="44990942"/>
      </c:scatterChart>
      <c:valAx>
        <c:axId val="37491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chla (ug/L)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0942"/>
        <c:crosses val="autoZero"/>
        <c:crossBetween val="midCat"/>
        <c:dispUnits/>
      </c:valAx>
      <c:valAx>
        <c:axId val="449909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10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Turner 10 AU Calib. June 2012</a:t>
            </a:r>
          </a:p>
        </c:rich>
      </c:tx>
      <c:layout>
        <c:manualLayout>
          <c:xMode val="factor"/>
          <c:yMode val="factor"/>
          <c:x val="-0.03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65"/>
          <c:w val="0.897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Calibration!$F$8:$F$10</c:f>
              <c:numCache/>
            </c:numRef>
          </c:xVal>
          <c:yVal>
            <c:numRef>
              <c:f>Calibration!$G$8:$G$10</c:f>
              <c:numCache/>
            </c:numRef>
          </c:yVal>
          <c:smooth val="0"/>
        </c:ser>
        <c:axId val="54052119"/>
        <c:axId val="53771348"/>
      </c:scatterChart>
      <c:valAx>
        <c:axId val="54052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mg/l chl-a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771348"/>
        <c:crosses val="autoZero"/>
        <c:crossBetween val="midCat"/>
        <c:dispUnits/>
      </c:valAx>
      <c:valAx>
        <c:axId val="5377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Raw Fluor (Fb-Blkb)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4052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95250</xdr:rowOff>
    </xdr:from>
    <xdr:to>
      <xdr:col>17</xdr:col>
      <xdr:colOff>571500</xdr:colOff>
      <xdr:row>37</xdr:row>
      <xdr:rowOff>133350</xdr:rowOff>
    </xdr:to>
    <xdr:graphicFrame>
      <xdr:nvGraphicFramePr>
        <xdr:cNvPr id="1" name="Chart 3"/>
        <xdr:cNvGraphicFramePr/>
      </xdr:nvGraphicFramePr>
      <xdr:xfrm>
        <a:off x="8534400" y="2009775"/>
        <a:ext cx="4600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70</xdr:row>
      <xdr:rowOff>104775</xdr:rowOff>
    </xdr:from>
    <xdr:to>
      <xdr:col>18</xdr:col>
      <xdr:colOff>419100</xdr:colOff>
      <xdr:row>97</xdr:row>
      <xdr:rowOff>66675</xdr:rowOff>
    </xdr:to>
    <xdr:graphicFrame>
      <xdr:nvGraphicFramePr>
        <xdr:cNvPr id="2" name="Chart 7"/>
        <xdr:cNvGraphicFramePr/>
      </xdr:nvGraphicFramePr>
      <xdr:xfrm>
        <a:off x="8972550" y="11287125"/>
        <a:ext cx="46101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42</xdr:row>
      <xdr:rowOff>152400</xdr:rowOff>
    </xdr:from>
    <xdr:to>
      <xdr:col>18</xdr:col>
      <xdr:colOff>381000</xdr:colOff>
      <xdr:row>69</xdr:row>
      <xdr:rowOff>9525</xdr:rowOff>
    </xdr:to>
    <xdr:graphicFrame>
      <xdr:nvGraphicFramePr>
        <xdr:cNvPr id="3" name="Chart 8"/>
        <xdr:cNvGraphicFramePr/>
      </xdr:nvGraphicFramePr>
      <xdr:xfrm>
        <a:off x="8943975" y="6924675"/>
        <a:ext cx="46005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95250</xdr:rowOff>
    </xdr:from>
    <xdr:to>
      <xdr:col>8</xdr:col>
      <xdr:colOff>428625</xdr:colOff>
      <xdr:row>31</xdr:row>
      <xdr:rowOff>28575</xdr:rowOff>
    </xdr:to>
    <xdr:graphicFrame>
      <xdr:nvGraphicFramePr>
        <xdr:cNvPr id="1" name="Chart 1025"/>
        <xdr:cNvGraphicFramePr/>
      </xdr:nvGraphicFramePr>
      <xdr:xfrm>
        <a:off x="133350" y="2038350"/>
        <a:ext cx="5810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" sqref="J1:K1"/>
    </sheetView>
  </sheetViews>
  <sheetFormatPr defaultColWidth="7.875" defaultRowHeight="12.75"/>
  <cols>
    <col min="1" max="1" width="10.25390625" style="6" customWidth="1"/>
    <col min="2" max="2" width="7.875" style="3" customWidth="1"/>
    <col min="3" max="3" width="11.625" style="3" bestFit="1" customWidth="1"/>
    <col min="4" max="5" width="7.875" style="3" customWidth="1"/>
    <col min="6" max="6" width="14.25390625" style="3" customWidth="1"/>
    <col min="7" max="7" width="9.75390625" style="3" customWidth="1"/>
    <col min="8" max="8" width="12.25390625" style="3" customWidth="1"/>
    <col min="9" max="9" width="10.75390625" style="3" customWidth="1"/>
    <col min="10" max="10" width="9.625" style="5" customWidth="1"/>
    <col min="11" max="11" width="9.875" style="5" customWidth="1"/>
    <col min="12" max="12" width="8.625" style="3" customWidth="1"/>
    <col min="13" max="14" width="7.875" style="6" customWidth="1"/>
    <col min="15" max="15" width="7.00390625" style="6" customWidth="1"/>
    <col min="16" max="17" width="10.75390625" style="6" customWidth="1"/>
    <col min="18" max="18" width="7.875" style="6" customWidth="1"/>
    <col min="19" max="19" width="8.625" style="6" customWidth="1"/>
    <col min="20" max="20" width="10.375" style="6" customWidth="1"/>
    <col min="21" max="22" width="7.875" style="6" customWidth="1"/>
    <col min="23" max="23" width="14.25390625" style="6" customWidth="1"/>
    <col min="24" max="25" width="10.75390625" style="6" customWidth="1"/>
    <col min="26" max="26" width="7.25390625" style="6" customWidth="1"/>
    <col min="27" max="27" width="11.375" style="6" customWidth="1"/>
    <col min="28" max="28" width="13.75390625" style="6" customWidth="1"/>
    <col min="29" max="29" width="7.875" style="6" customWidth="1"/>
    <col min="30" max="30" width="14.375" style="6" customWidth="1"/>
    <col min="31" max="31" width="12.75390625" style="6" customWidth="1"/>
    <col min="32" max="32" width="10.75390625" style="6" customWidth="1"/>
    <col min="33" max="33" width="7.875" style="6" customWidth="1"/>
    <col min="34" max="34" width="10.375" style="6" customWidth="1"/>
    <col min="35" max="35" width="12.375" style="6" customWidth="1"/>
    <col min="36" max="16384" width="7.875" style="6" customWidth="1"/>
  </cols>
  <sheetData>
    <row r="1" spans="1:12" ht="12">
      <c r="A1" s="2" t="s">
        <v>14</v>
      </c>
      <c r="B1" s="2" t="s">
        <v>28</v>
      </c>
      <c r="C1" s="2" t="s">
        <v>5</v>
      </c>
      <c r="D1" s="2" t="s">
        <v>6</v>
      </c>
      <c r="E1" s="2" t="s">
        <v>7</v>
      </c>
      <c r="F1" s="21" t="s">
        <v>1</v>
      </c>
      <c r="G1" s="21" t="s">
        <v>0</v>
      </c>
      <c r="H1" s="22" t="s">
        <v>4</v>
      </c>
      <c r="I1" s="22" t="s">
        <v>3</v>
      </c>
      <c r="J1" s="33" t="s">
        <v>9</v>
      </c>
      <c r="K1" s="33" t="s">
        <v>10</v>
      </c>
      <c r="L1" s="2"/>
    </row>
    <row r="2" spans="1:13" ht="12">
      <c r="A2" s="4" t="s">
        <v>8</v>
      </c>
      <c r="F2" s="2">
        <v>-1</v>
      </c>
      <c r="G2" s="2">
        <v>-1</v>
      </c>
      <c r="H2" s="3">
        <v>5</v>
      </c>
      <c r="I2" s="3">
        <v>1</v>
      </c>
      <c r="J2" s="20">
        <f>((2.72/(2.72-1))*(F2-G2))*0.0010074*((5*1))/(150/1000)</f>
        <v>0</v>
      </c>
      <c r="K2" s="20">
        <f>((2.72/(2.72-1))*((G2*2.72)-F2))*0.0010074*((5*1)/(150/1000))</f>
        <v>-0.09133760000000002</v>
      </c>
      <c r="M2" s="6" t="s">
        <v>13</v>
      </c>
    </row>
    <row r="3" spans="1:13" ht="12.75">
      <c r="A3" s="8"/>
      <c r="B3" s="1"/>
      <c r="C3" s="3" t="s">
        <v>33</v>
      </c>
      <c r="D3" s="3" t="s">
        <v>31</v>
      </c>
      <c r="E3" s="3" t="s">
        <v>31</v>
      </c>
      <c r="F3" s="1">
        <v>-1</v>
      </c>
      <c r="G3" s="1">
        <v>-1</v>
      </c>
      <c r="H3" s="3">
        <v>5</v>
      </c>
      <c r="I3" s="3">
        <v>1</v>
      </c>
      <c r="J3" s="20">
        <f>((2.636204/(2.636204-1))*(F3-G3))*0.000279775*((5*1))/(150/1000)</f>
        <v>0</v>
      </c>
      <c r="K3" s="20">
        <f>((2.636204/(2.636204-1))*((G3*2.636204)-F3))*0.000279775*((5*1)/(150/1000))</f>
        <v>-0.024584799136666672</v>
      </c>
      <c r="L3" s="2"/>
      <c r="M3" s="6" t="s">
        <v>29</v>
      </c>
    </row>
    <row r="4" spans="1:12" ht="12.75">
      <c r="A4" s="8"/>
      <c r="B4" s="1"/>
      <c r="C4" s="3" t="s">
        <v>34</v>
      </c>
      <c r="D4" s="3" t="s">
        <v>31</v>
      </c>
      <c r="E4" s="3" t="s">
        <v>31</v>
      </c>
      <c r="F4" s="1">
        <v>17.4</v>
      </c>
      <c r="G4" s="1">
        <v>6.25</v>
      </c>
      <c r="H4" s="3">
        <v>5</v>
      </c>
      <c r="I4" s="3">
        <v>1</v>
      </c>
      <c r="J4" s="20">
        <f>((2.636204/(2.636204-1))*(F4-G4))*0.000279775*((5*1))/(150/1000)</f>
        <v>0.16753443358764147</v>
      </c>
      <c r="K4" s="20">
        <f>((2.636204/(2.636204-1))*((G4*2.636204)-F4))*0.000279775*((5*1)/(150/1000))</f>
        <v>-0.013879438983474773</v>
      </c>
      <c r="L4" s="2"/>
    </row>
    <row r="5" spans="1:17" ht="12.75">
      <c r="A5" s="8" t="s">
        <v>41</v>
      </c>
      <c r="B5" s="1"/>
      <c r="C5" s="3" t="s">
        <v>35</v>
      </c>
      <c r="D5" s="3" t="s">
        <v>31</v>
      </c>
      <c r="E5" s="3" t="s">
        <v>31</v>
      </c>
      <c r="F5" s="1">
        <v>40</v>
      </c>
      <c r="G5" s="1">
        <v>15.4</v>
      </c>
      <c r="H5" s="3">
        <v>5</v>
      </c>
      <c r="I5" s="3">
        <v>1</v>
      </c>
      <c r="J5" s="20">
        <f>((2.636204/(2.636204-1))*(F5-G5))*0.000279775*((5*1))/(150/1000)</f>
        <v>0.3696275395745274</v>
      </c>
      <c r="K5" s="20">
        <f>((2.636204/(2.636204-1))*((G5*2.636204)-F5))*0.000279775*((5*1)/(150/1000))</f>
        <v>0.008978367130139386</v>
      </c>
      <c r="L5" s="2"/>
      <c r="M5" s="6" t="s">
        <v>11</v>
      </c>
      <c r="O5" s="6" t="s">
        <v>30</v>
      </c>
      <c r="Q5" s="6" t="s">
        <v>24</v>
      </c>
    </row>
    <row r="6" spans="1:13" ht="12.75">
      <c r="A6" s="8"/>
      <c r="B6" s="1"/>
      <c r="C6" s="3" t="s">
        <v>36</v>
      </c>
      <c r="D6" s="3" t="s">
        <v>31</v>
      </c>
      <c r="E6" s="3" t="s">
        <v>31</v>
      </c>
      <c r="F6" s="1">
        <v>74.3</v>
      </c>
      <c r="G6" s="1">
        <v>29.4</v>
      </c>
      <c r="H6" s="3">
        <v>5</v>
      </c>
      <c r="I6" s="3">
        <v>1</v>
      </c>
      <c r="J6" s="20">
        <f>((2.636204/(2.636204-1))*(F6-G6))*0.000279775*((5*1))/(150/1000)</f>
        <v>0.6746453872722066</v>
      </c>
      <c r="K6" s="20">
        <f>((2.636204/(2.636204-1))*((G6*2.636204)-F6))*0.000279775*((5*1)/(150/1000))</f>
        <v>0.048147707345793635</v>
      </c>
      <c r="L6" s="2"/>
      <c r="M6" s="6" t="s">
        <v>25</v>
      </c>
    </row>
    <row r="7" spans="1:12" ht="12.75">
      <c r="A7" s="8"/>
      <c r="B7" s="1"/>
      <c r="F7" s="1"/>
      <c r="G7" s="1"/>
      <c r="H7" s="3">
        <v>5</v>
      </c>
      <c r="I7" s="3">
        <v>1</v>
      </c>
      <c r="J7" s="20">
        <f>((2.636204/(2.636204-1))*(F7-G7))*0.000279775*((5*1))/(150/1000)</f>
        <v>0</v>
      </c>
      <c r="K7" s="20">
        <f>((2.636204/(2.636204-1))*((G7*2.636204)-F7))*0.000279775*((5*1)/(150/1000))</f>
        <v>0</v>
      </c>
      <c r="L7" s="2"/>
    </row>
    <row r="8" spans="1:13" ht="12.75">
      <c r="A8" s="8"/>
      <c r="B8" s="1"/>
      <c r="C8" s="3" t="s">
        <v>37</v>
      </c>
      <c r="D8" s="3" t="s">
        <v>31</v>
      </c>
      <c r="E8" s="3" t="s">
        <v>31</v>
      </c>
      <c r="F8" s="1">
        <v>226</v>
      </c>
      <c r="G8" s="1" t="s">
        <v>31</v>
      </c>
      <c r="H8" s="3">
        <v>5</v>
      </c>
      <c r="I8" s="3">
        <v>1</v>
      </c>
      <c r="J8" s="20"/>
      <c r="K8" s="20"/>
      <c r="L8" s="2"/>
      <c r="M8" s="6" t="s">
        <v>12</v>
      </c>
    </row>
    <row r="9" spans="1:12" ht="12.75">
      <c r="A9" s="8"/>
      <c r="B9" s="1"/>
      <c r="C9" s="3" t="s">
        <v>38</v>
      </c>
      <c r="D9" s="3" t="s">
        <v>31</v>
      </c>
      <c r="E9" s="3" t="s">
        <v>31</v>
      </c>
      <c r="F9" s="1">
        <v>42.8</v>
      </c>
      <c r="G9" s="1" t="s">
        <v>31</v>
      </c>
      <c r="H9" s="3">
        <v>5</v>
      </c>
      <c r="I9" s="3">
        <v>1</v>
      </c>
      <c r="J9" s="20"/>
      <c r="K9" s="20"/>
      <c r="L9" s="2"/>
    </row>
    <row r="10" spans="13:16" ht="12">
      <c r="M10" s="6" t="s">
        <v>22</v>
      </c>
      <c r="N10" s="6">
        <v>2.6362044939187794</v>
      </c>
      <c r="O10" s="6" t="s">
        <v>23</v>
      </c>
      <c r="P10" s="6">
        <v>0.0002797750608510757</v>
      </c>
    </row>
    <row r="11" spans="1:11" ht="12.75">
      <c r="A11" s="8" t="s">
        <v>39</v>
      </c>
      <c r="B11" s="6">
        <v>5</v>
      </c>
      <c r="C11" s="3">
        <v>1</v>
      </c>
      <c r="D11" s="3">
        <v>1</v>
      </c>
      <c r="E11" s="3">
        <v>23</v>
      </c>
      <c r="F11" s="1">
        <v>10.3</v>
      </c>
      <c r="G11" s="1">
        <v>5.37</v>
      </c>
      <c r="H11" s="3">
        <v>5</v>
      </c>
      <c r="I11" s="3">
        <v>1</v>
      </c>
      <c r="J11" s="30">
        <f aca="true" t="shared" si="0" ref="J11:J35">((2.636204/(2.636204-1))*(F11-G11))*0.000279775*((5*1))/(150/1000)</f>
        <v>0.07407576301229352</v>
      </c>
      <c r="K11" s="30">
        <f aca="true" t="shared" si="1" ref="K11:K35">((2.636204/(2.636204-1))*((G11*2.636204)-F11))*0.000279775*((5*1)/(150/1000))</f>
        <v>0.057944608351606516</v>
      </c>
    </row>
    <row r="12" spans="1:11" ht="12.75">
      <c r="A12" s="8" t="s">
        <v>39</v>
      </c>
      <c r="B12" s="6">
        <v>25</v>
      </c>
      <c r="C12" s="3">
        <v>1</v>
      </c>
      <c r="D12" s="3">
        <v>1</v>
      </c>
      <c r="E12" s="3">
        <v>21</v>
      </c>
      <c r="F12" s="1">
        <v>9.67</v>
      </c>
      <c r="G12" s="1">
        <v>4.99</v>
      </c>
      <c r="H12" s="3">
        <v>5</v>
      </c>
      <c r="I12" s="3">
        <v>1</v>
      </c>
      <c r="J12" s="30">
        <f t="shared" si="0"/>
        <v>0.07031938557759301</v>
      </c>
      <c r="K12" s="30">
        <f t="shared" si="1"/>
        <v>0.05235876211437368</v>
      </c>
    </row>
    <row r="13" spans="1:11" ht="12.75">
      <c r="A13" s="8" t="s">
        <v>39</v>
      </c>
      <c r="B13" s="10">
        <v>45</v>
      </c>
      <c r="C13" s="3">
        <v>1</v>
      </c>
      <c r="D13" s="3">
        <v>1</v>
      </c>
      <c r="E13" s="3">
        <v>19</v>
      </c>
      <c r="F13" s="1">
        <v>12.2</v>
      </c>
      <c r="G13" s="1">
        <v>6.56</v>
      </c>
      <c r="H13" s="3">
        <v>5</v>
      </c>
      <c r="I13" s="3">
        <v>1</v>
      </c>
      <c r="J13" s="30">
        <f t="shared" si="0"/>
        <v>0.08474387492684288</v>
      </c>
      <c r="K13" s="30">
        <f t="shared" si="1"/>
        <v>0.07653240740969051</v>
      </c>
    </row>
    <row r="14" spans="1:11" ht="12.75">
      <c r="A14" s="8" t="s">
        <v>39</v>
      </c>
      <c r="B14" s="10">
        <v>75</v>
      </c>
      <c r="C14" s="3">
        <v>1</v>
      </c>
      <c r="D14" s="3">
        <v>1</v>
      </c>
      <c r="E14" s="3">
        <v>17</v>
      </c>
      <c r="F14" s="1">
        <v>16.1</v>
      </c>
      <c r="G14" s="1">
        <v>9.65</v>
      </c>
      <c r="H14" s="3">
        <v>5</v>
      </c>
      <c r="I14" s="3">
        <v>1</v>
      </c>
      <c r="J14" s="30">
        <f t="shared" si="0"/>
        <v>0.09691453781527244</v>
      </c>
      <c r="K14" s="30">
        <f t="shared" si="1"/>
        <v>0.14032877385356093</v>
      </c>
    </row>
    <row r="15" spans="1:11" ht="12.75">
      <c r="A15" s="8" t="s">
        <v>39</v>
      </c>
      <c r="B15" s="10">
        <v>100</v>
      </c>
      <c r="C15" s="3">
        <v>1</v>
      </c>
      <c r="D15" s="3">
        <v>1</v>
      </c>
      <c r="E15" s="3">
        <v>15</v>
      </c>
      <c r="F15" s="1">
        <v>52.5</v>
      </c>
      <c r="G15" s="1">
        <v>35</v>
      </c>
      <c r="H15" s="3">
        <v>5</v>
      </c>
      <c r="I15" s="3">
        <v>1</v>
      </c>
      <c r="J15" s="30">
        <f t="shared" si="0"/>
        <v>0.26294642042903377</v>
      </c>
      <c r="K15" s="30">
        <f t="shared" si="1"/>
        <v>0.5975215493542999</v>
      </c>
    </row>
    <row r="16" spans="1:11" ht="12.75">
      <c r="A16" s="8" t="s">
        <v>39</v>
      </c>
      <c r="B16" s="10">
        <v>125</v>
      </c>
      <c r="C16" s="3">
        <v>1</v>
      </c>
      <c r="D16" s="3">
        <v>1</v>
      </c>
      <c r="E16" s="3">
        <v>13</v>
      </c>
      <c r="F16" s="1">
        <v>35.9</v>
      </c>
      <c r="G16" s="1">
        <v>24.8</v>
      </c>
      <c r="H16" s="3">
        <v>5</v>
      </c>
      <c r="I16" s="3">
        <v>1</v>
      </c>
      <c r="J16" s="30">
        <f t="shared" si="0"/>
        <v>0.16678315810070138</v>
      </c>
      <c r="K16" s="30">
        <f t="shared" si="1"/>
        <v>0.4429198604886321</v>
      </c>
    </row>
    <row r="17" spans="1:11" ht="12.75">
      <c r="A17" s="8" t="s">
        <v>39</v>
      </c>
      <c r="B17" s="10">
        <v>150</v>
      </c>
      <c r="C17" s="3">
        <v>1</v>
      </c>
      <c r="D17" s="3">
        <v>1</v>
      </c>
      <c r="E17" s="3">
        <v>12</v>
      </c>
      <c r="F17" s="3">
        <v>20.7</v>
      </c>
      <c r="G17" s="1">
        <v>15.1</v>
      </c>
      <c r="H17" s="3">
        <v>5</v>
      </c>
      <c r="I17" s="3">
        <v>1</v>
      </c>
      <c r="J17" s="30">
        <f t="shared" si="0"/>
        <v>0.08414285453729078</v>
      </c>
      <c r="K17" s="30">
        <f t="shared" si="1"/>
        <v>0.287087612426376</v>
      </c>
    </row>
    <row r="18" spans="1:14" ht="12.75">
      <c r="A18" s="8" t="s">
        <v>39</v>
      </c>
      <c r="B18" s="10">
        <v>175</v>
      </c>
      <c r="C18" s="3">
        <v>1</v>
      </c>
      <c r="D18" s="3">
        <v>1</v>
      </c>
      <c r="E18" s="3">
        <v>9</v>
      </c>
      <c r="F18" s="1">
        <v>7.08</v>
      </c>
      <c r="G18" s="1">
        <v>4.97</v>
      </c>
      <c r="H18" s="3">
        <v>5</v>
      </c>
      <c r="I18" s="3">
        <v>1</v>
      </c>
      <c r="J18" s="30">
        <f t="shared" si="0"/>
        <v>0.03170382554887207</v>
      </c>
      <c r="K18" s="30">
        <f t="shared" si="1"/>
        <v>0.09048262616036129</v>
      </c>
      <c r="M18" s="6" t="s">
        <v>40</v>
      </c>
      <c r="N18" s="6" t="s">
        <v>7</v>
      </c>
    </row>
    <row r="19" spans="1:14" ht="12.75">
      <c r="A19" s="8" t="s">
        <v>39</v>
      </c>
      <c r="B19" s="6">
        <v>5</v>
      </c>
      <c r="C19" s="3">
        <v>1</v>
      </c>
      <c r="D19" s="4">
        <v>5</v>
      </c>
      <c r="E19" s="4">
        <v>23</v>
      </c>
      <c r="F19" s="1">
        <v>9.3</v>
      </c>
      <c r="G19" s="1">
        <v>4.89</v>
      </c>
      <c r="H19" s="4">
        <v>5</v>
      </c>
      <c r="I19" s="4">
        <v>1</v>
      </c>
      <c r="J19" s="30">
        <f t="shared" si="0"/>
        <v>0.06626249794811652</v>
      </c>
      <c r="K19" s="30">
        <f t="shared" si="1"/>
        <v>0.05395716983018351</v>
      </c>
      <c r="M19" s="6">
        <v>5</v>
      </c>
      <c r="N19" s="6">
        <v>23</v>
      </c>
    </row>
    <row r="20" spans="1:14" ht="12.75">
      <c r="A20" s="8" t="s">
        <v>39</v>
      </c>
      <c r="B20" s="6">
        <v>25</v>
      </c>
      <c r="C20" s="3">
        <v>1</v>
      </c>
      <c r="D20" s="4">
        <v>5</v>
      </c>
      <c r="E20" s="4">
        <v>21</v>
      </c>
      <c r="F20" s="1">
        <v>8.87</v>
      </c>
      <c r="G20" s="1">
        <v>4.24</v>
      </c>
      <c r="H20" s="4">
        <v>5</v>
      </c>
      <c r="I20" s="4">
        <v>1</v>
      </c>
      <c r="J20" s="30">
        <f t="shared" si="0"/>
        <v>0.0695681100906529</v>
      </c>
      <c r="K20" s="30">
        <f t="shared" si="1"/>
        <v>0.03467143824881379</v>
      </c>
      <c r="M20" s="6">
        <v>25</v>
      </c>
      <c r="N20" s="6">
        <v>21</v>
      </c>
    </row>
    <row r="21" spans="1:13" s="10" customFormat="1" ht="12.75">
      <c r="A21" s="8" t="s">
        <v>39</v>
      </c>
      <c r="B21" s="10">
        <v>45</v>
      </c>
      <c r="C21" s="3">
        <v>1</v>
      </c>
      <c r="D21" s="4">
        <v>5</v>
      </c>
      <c r="E21" s="4">
        <v>19</v>
      </c>
      <c r="F21" s="1">
        <v>10.3</v>
      </c>
      <c r="G21" s="1">
        <v>5.23</v>
      </c>
      <c r="H21" s="4">
        <v>5</v>
      </c>
      <c r="I21" s="4">
        <v>1</v>
      </c>
      <c r="J21" s="30">
        <f t="shared" si="0"/>
        <v>0.07617933437572577</v>
      </c>
      <c r="K21" s="30">
        <f t="shared" si="1"/>
        <v>0.05239916510904094</v>
      </c>
      <c r="L21" s="4"/>
      <c r="M21" s="10">
        <v>45</v>
      </c>
    </row>
    <row r="22" spans="1:13" s="10" customFormat="1" ht="12.75">
      <c r="A22" s="8" t="s">
        <v>39</v>
      </c>
      <c r="B22" s="10">
        <v>75</v>
      </c>
      <c r="C22" s="3">
        <v>1</v>
      </c>
      <c r="D22" s="4">
        <v>5</v>
      </c>
      <c r="E22" s="4">
        <v>17</v>
      </c>
      <c r="F22" s="1">
        <v>17.6</v>
      </c>
      <c r="G22" s="1">
        <v>9.8</v>
      </c>
      <c r="H22" s="4">
        <v>5</v>
      </c>
      <c r="I22" s="4">
        <v>1</v>
      </c>
      <c r="J22" s="30">
        <f t="shared" si="0"/>
        <v>0.11719897596265502</v>
      </c>
      <c r="K22" s="30">
        <f t="shared" si="1"/>
        <v>0.12373205557667834</v>
      </c>
      <c r="L22" s="4"/>
      <c r="M22" s="10">
        <v>75</v>
      </c>
    </row>
    <row r="23" spans="1:13" s="10" customFormat="1" ht="12.75">
      <c r="A23" s="8" t="s">
        <v>39</v>
      </c>
      <c r="B23" s="10">
        <v>100</v>
      </c>
      <c r="C23" s="3">
        <v>1</v>
      </c>
      <c r="D23" s="4">
        <v>5</v>
      </c>
      <c r="E23" s="4">
        <v>15</v>
      </c>
      <c r="F23" s="1">
        <v>52.3</v>
      </c>
      <c r="G23" s="1">
        <v>34.6</v>
      </c>
      <c r="H23" s="4">
        <v>5</v>
      </c>
      <c r="I23" s="4">
        <v>1</v>
      </c>
      <c r="J23" s="30">
        <f t="shared" si="0"/>
        <v>0.2659515223767941</v>
      </c>
      <c r="K23" s="30">
        <f t="shared" si="1"/>
        <v>0.5846825277518728</v>
      </c>
      <c r="L23" s="4"/>
      <c r="M23" s="10">
        <v>100</v>
      </c>
    </row>
    <row r="24" spans="1:13" s="10" customFormat="1" ht="12.75">
      <c r="A24" s="8" t="s">
        <v>39</v>
      </c>
      <c r="B24" s="10">
        <v>125</v>
      </c>
      <c r="C24" s="3">
        <v>1</v>
      </c>
      <c r="D24" s="3">
        <v>5</v>
      </c>
      <c r="E24" s="3">
        <v>13</v>
      </c>
      <c r="F24" s="1">
        <v>27.9</v>
      </c>
      <c r="G24" s="1">
        <v>19</v>
      </c>
      <c r="H24" s="3">
        <v>5</v>
      </c>
      <c r="I24" s="3">
        <v>1</v>
      </c>
      <c r="J24" s="30">
        <f t="shared" si="0"/>
        <v>0.1337270366753371</v>
      </c>
      <c r="K24" s="30">
        <f t="shared" si="1"/>
        <v>0.33338414692132956</v>
      </c>
      <c r="L24" s="4"/>
      <c r="M24" s="10">
        <v>125</v>
      </c>
    </row>
    <row r="25" spans="1:14" s="10" customFormat="1" ht="12.75">
      <c r="A25" s="8" t="s">
        <v>39</v>
      </c>
      <c r="B25" s="10">
        <v>150</v>
      </c>
      <c r="C25" s="3">
        <v>1</v>
      </c>
      <c r="D25" s="4">
        <v>5</v>
      </c>
      <c r="E25" s="4">
        <v>12</v>
      </c>
      <c r="F25" s="1">
        <v>13.9</v>
      </c>
      <c r="G25" s="1">
        <v>9.84</v>
      </c>
      <c r="H25" s="4">
        <v>5</v>
      </c>
      <c r="I25" s="4">
        <v>1</v>
      </c>
      <c r="J25" s="30">
        <f t="shared" si="0"/>
        <v>0.06100356953953583</v>
      </c>
      <c r="K25" s="30">
        <f t="shared" si="1"/>
        <v>0.1809108539652642</v>
      </c>
      <c r="L25" s="4"/>
      <c r="M25" s="10">
        <v>150</v>
      </c>
      <c r="N25" s="10">
        <v>7</v>
      </c>
    </row>
    <row r="26" spans="1:14" s="10" customFormat="1" ht="12.75">
      <c r="A26" s="8" t="s">
        <v>39</v>
      </c>
      <c r="B26" s="10">
        <v>175</v>
      </c>
      <c r="C26" s="3">
        <v>1</v>
      </c>
      <c r="D26" s="3">
        <v>5</v>
      </c>
      <c r="E26" s="3">
        <v>9</v>
      </c>
      <c r="F26" s="1">
        <v>10.2</v>
      </c>
      <c r="G26" s="1">
        <v>7.5</v>
      </c>
      <c r="H26" s="3">
        <v>5</v>
      </c>
      <c r="I26" s="3">
        <v>1</v>
      </c>
      <c r="J26" s="30">
        <f t="shared" si="0"/>
        <v>0.040568876294765195</v>
      </c>
      <c r="K26" s="30">
        <f t="shared" si="1"/>
        <v>0.14381711723023483</v>
      </c>
      <c r="L26" s="4"/>
      <c r="M26" s="10">
        <v>175</v>
      </c>
      <c r="N26" s="10">
        <v>5</v>
      </c>
    </row>
    <row r="27" spans="1:12" s="10" customFormat="1" ht="12.75">
      <c r="A27" s="8" t="s">
        <v>39</v>
      </c>
      <c r="B27" s="6">
        <v>5</v>
      </c>
      <c r="C27" s="3">
        <v>1</v>
      </c>
      <c r="D27" s="4">
        <v>9</v>
      </c>
      <c r="E27" s="4">
        <v>23</v>
      </c>
      <c r="F27" s="1">
        <v>4.88</v>
      </c>
      <c r="G27" s="1">
        <v>4.68</v>
      </c>
      <c r="H27" s="4">
        <v>5</v>
      </c>
      <c r="I27" s="4">
        <v>1</v>
      </c>
      <c r="J27" s="30">
        <f t="shared" si="0"/>
        <v>0.003005101947760388</v>
      </c>
      <c r="K27" s="30">
        <f t="shared" si="1"/>
        <v>0.11205175801183964</v>
      </c>
      <c r="L27" s="4"/>
    </row>
    <row r="28" spans="1:12" s="10" customFormat="1" ht="12.75">
      <c r="A28" s="8" t="s">
        <v>39</v>
      </c>
      <c r="B28" s="6">
        <v>25</v>
      </c>
      <c r="C28" s="3">
        <v>1</v>
      </c>
      <c r="D28" s="4">
        <v>9</v>
      </c>
      <c r="E28" s="4">
        <v>21</v>
      </c>
      <c r="F28" s="1">
        <v>9.73</v>
      </c>
      <c r="G28" s="1">
        <v>4.83</v>
      </c>
      <c r="H28" s="4">
        <v>5</v>
      </c>
      <c r="I28" s="4">
        <v>1</v>
      </c>
      <c r="J28" s="30">
        <f t="shared" si="0"/>
        <v>0.07362499772012945</v>
      </c>
      <c r="K28" s="30">
        <f t="shared" si="1"/>
        <v>0.04511958210997059</v>
      </c>
      <c r="L28" s="4"/>
    </row>
    <row r="29" spans="1:12" s="10" customFormat="1" ht="12.75">
      <c r="A29" s="8" t="s">
        <v>39</v>
      </c>
      <c r="B29" s="10">
        <v>45</v>
      </c>
      <c r="C29" s="3">
        <v>1</v>
      </c>
      <c r="D29" s="4">
        <v>9</v>
      </c>
      <c r="E29" s="4">
        <v>19</v>
      </c>
      <c r="F29" s="1">
        <v>10.7</v>
      </c>
      <c r="G29" s="1">
        <v>5.64</v>
      </c>
      <c r="H29" s="4">
        <v>5</v>
      </c>
      <c r="I29" s="4">
        <v>1</v>
      </c>
      <c r="J29" s="30">
        <f t="shared" si="0"/>
        <v>0.07602907927833774</v>
      </c>
      <c r="K29" s="30">
        <f t="shared" si="1"/>
        <v>0.06262918785246227</v>
      </c>
      <c r="L29" s="4"/>
    </row>
    <row r="30" spans="1:12" s="10" customFormat="1" ht="12.75">
      <c r="A30" s="8" t="s">
        <v>39</v>
      </c>
      <c r="B30" s="10">
        <v>75</v>
      </c>
      <c r="C30" s="3">
        <v>1</v>
      </c>
      <c r="D30" s="4">
        <v>9</v>
      </c>
      <c r="E30" s="4">
        <v>17</v>
      </c>
      <c r="F30" s="1">
        <v>19.9</v>
      </c>
      <c r="G30" s="1">
        <v>11.1</v>
      </c>
      <c r="H30" s="4">
        <v>5</v>
      </c>
      <c r="I30" s="4">
        <v>1</v>
      </c>
      <c r="J30" s="30">
        <f t="shared" si="0"/>
        <v>0.13222448570145695</v>
      </c>
      <c r="K30" s="30">
        <f t="shared" si="1"/>
        <v>0.14066678471554311</v>
      </c>
      <c r="L30" s="4"/>
    </row>
    <row r="31" spans="1:12" s="10" customFormat="1" ht="12.75">
      <c r="A31" s="8" t="s">
        <v>39</v>
      </c>
      <c r="B31" s="10">
        <v>100</v>
      </c>
      <c r="C31" s="3">
        <v>1</v>
      </c>
      <c r="D31" s="4">
        <v>9</v>
      </c>
      <c r="E31" s="4">
        <v>15</v>
      </c>
      <c r="F31" s="1">
        <v>37.5</v>
      </c>
      <c r="G31" s="1">
        <v>22.5</v>
      </c>
      <c r="H31" s="4">
        <v>5</v>
      </c>
      <c r="I31" s="4">
        <v>1</v>
      </c>
      <c r="J31" s="30">
        <f t="shared" si="0"/>
        <v>0.2253826460820289</v>
      </c>
      <c r="K31" s="30">
        <f t="shared" si="1"/>
        <v>0.3277753344929712</v>
      </c>
      <c r="L31" s="4"/>
    </row>
    <row r="32" spans="1:12" s="10" customFormat="1" ht="12.75">
      <c r="A32" s="8" t="s">
        <v>39</v>
      </c>
      <c r="B32" s="10">
        <v>125</v>
      </c>
      <c r="C32" s="3">
        <v>1</v>
      </c>
      <c r="D32" s="4">
        <v>9</v>
      </c>
      <c r="E32" s="4">
        <v>13</v>
      </c>
      <c r="F32" s="1">
        <v>42</v>
      </c>
      <c r="G32" s="1">
        <v>28.7</v>
      </c>
      <c r="H32" s="4">
        <v>5</v>
      </c>
      <c r="I32" s="4">
        <v>1</v>
      </c>
      <c r="J32" s="30">
        <f t="shared" si="0"/>
        <v>0.19983927952606564</v>
      </c>
      <c r="K32" s="30">
        <f t="shared" si="1"/>
        <v>0.5057444556962679</v>
      </c>
      <c r="L32" s="4"/>
    </row>
    <row r="33" spans="1:12" s="10" customFormat="1" ht="12.75">
      <c r="A33" s="8" t="s">
        <v>39</v>
      </c>
      <c r="B33" s="10">
        <v>150</v>
      </c>
      <c r="C33" s="3">
        <v>1</v>
      </c>
      <c r="D33" s="4">
        <v>9</v>
      </c>
      <c r="E33" s="4">
        <v>12</v>
      </c>
      <c r="F33" s="1">
        <v>16</v>
      </c>
      <c r="G33" s="1">
        <v>10.8</v>
      </c>
      <c r="H33" s="4">
        <v>5</v>
      </c>
      <c r="I33" s="4">
        <v>1</v>
      </c>
      <c r="J33" s="30">
        <f t="shared" si="0"/>
        <v>0.07813265064177001</v>
      </c>
      <c r="K33" s="30">
        <f t="shared" si="1"/>
        <v>0.1873831800342301</v>
      </c>
      <c r="L33" s="4"/>
    </row>
    <row r="34" spans="1:12" s="10" customFormat="1" ht="12.75">
      <c r="A34" s="8" t="s">
        <v>39</v>
      </c>
      <c r="B34" s="10">
        <v>175</v>
      </c>
      <c r="C34" s="3">
        <v>1</v>
      </c>
      <c r="D34" s="4">
        <v>9</v>
      </c>
      <c r="E34" s="4">
        <v>9</v>
      </c>
      <c r="F34" s="1">
        <v>7.17</v>
      </c>
      <c r="G34" s="1">
        <v>4.96</v>
      </c>
      <c r="H34" s="4">
        <v>5</v>
      </c>
      <c r="I34" s="4">
        <v>1</v>
      </c>
      <c r="J34" s="30">
        <f t="shared" si="0"/>
        <v>0.033206376522752254</v>
      </c>
      <c r="K34" s="30">
        <f t="shared" si="1"/>
        <v>0.08873422719511441</v>
      </c>
      <c r="L34" s="4"/>
    </row>
    <row r="35" spans="1:12" s="10" customFormat="1" ht="12.75">
      <c r="A35" s="8" t="s">
        <v>39</v>
      </c>
      <c r="B35" s="6">
        <v>5</v>
      </c>
      <c r="C35" s="3">
        <v>1</v>
      </c>
      <c r="D35" s="4">
        <v>13</v>
      </c>
      <c r="E35" s="4">
        <v>23</v>
      </c>
      <c r="F35" s="1">
        <v>8.86</v>
      </c>
      <c r="G35" s="1">
        <v>4.09</v>
      </c>
      <c r="H35" s="4">
        <v>5</v>
      </c>
      <c r="I35" s="4">
        <v>1</v>
      </c>
      <c r="J35" s="30">
        <f t="shared" si="0"/>
        <v>0.07167168145408519</v>
      </c>
      <c r="K35" s="30">
        <f t="shared" si="1"/>
        <v>0.028880147014881508</v>
      </c>
      <c r="L35" s="4"/>
    </row>
    <row r="36" spans="1:12" s="10" customFormat="1" ht="12.75">
      <c r="A36" s="8" t="s">
        <v>39</v>
      </c>
      <c r="B36" s="6">
        <v>25</v>
      </c>
      <c r="C36" s="3">
        <v>1</v>
      </c>
      <c r="D36" s="4">
        <v>13</v>
      </c>
      <c r="E36" s="4">
        <v>21</v>
      </c>
      <c r="F36" s="1">
        <v>9.54</v>
      </c>
      <c r="G36" s="1">
        <v>4.7</v>
      </c>
      <c r="H36" s="4">
        <v>5</v>
      </c>
      <c r="I36" s="4">
        <v>1</v>
      </c>
      <c r="J36" s="30">
        <f aca="true" t="shared" si="2" ref="J36:J67">((2.636204/(2.636204-1))*(F36-G36))*0.000279775*((5*1))/(150/1000)</f>
        <v>0.07272346713580131</v>
      </c>
      <c r="K36" s="30">
        <f aca="true" t="shared" si="3" ref="K36:K67">((2.636204/(2.636204-1))*((G36*2.636204)-F36))*0.000279775*((5*1)/(150/1000))</f>
        <v>0.04282508880653205</v>
      </c>
      <c r="L36" s="4"/>
    </row>
    <row r="37" spans="1:12" s="10" customFormat="1" ht="12.75">
      <c r="A37" s="8" t="s">
        <v>39</v>
      </c>
      <c r="B37" s="10">
        <v>45</v>
      </c>
      <c r="C37" s="3">
        <v>1</v>
      </c>
      <c r="D37" s="4">
        <v>13</v>
      </c>
      <c r="E37" s="4">
        <v>19</v>
      </c>
      <c r="F37" s="17">
        <v>8.68</v>
      </c>
      <c r="G37" s="17">
        <v>4.26</v>
      </c>
      <c r="H37" s="4">
        <v>5</v>
      </c>
      <c r="I37" s="4">
        <v>1</v>
      </c>
      <c r="J37" s="30">
        <f t="shared" si="2"/>
        <v>0.06641275304550451</v>
      </c>
      <c r="K37" s="30">
        <f t="shared" si="3"/>
        <v>0.03831849127669551</v>
      </c>
      <c r="L37" s="4"/>
    </row>
    <row r="38" spans="1:12" s="10" customFormat="1" ht="12.75">
      <c r="A38" s="8" t="s">
        <v>39</v>
      </c>
      <c r="B38" s="10">
        <v>75</v>
      </c>
      <c r="C38" s="3">
        <v>1</v>
      </c>
      <c r="D38" s="4">
        <v>13</v>
      </c>
      <c r="E38" s="4">
        <v>17</v>
      </c>
      <c r="F38" s="17">
        <v>17.2</v>
      </c>
      <c r="G38" s="17">
        <v>9.66</v>
      </c>
      <c r="H38" s="4">
        <v>5</v>
      </c>
      <c r="I38" s="4">
        <v>1</v>
      </c>
      <c r="J38" s="30">
        <f t="shared" si="2"/>
        <v>0.11329234343056652</v>
      </c>
      <c r="K38" s="30">
        <f t="shared" si="3"/>
        <v>0.12419681622963356</v>
      </c>
      <c r="L38" s="4"/>
    </row>
    <row r="39" spans="1:12" s="10" customFormat="1" ht="12.75">
      <c r="A39" s="8" t="s">
        <v>39</v>
      </c>
      <c r="B39" s="10">
        <v>100</v>
      </c>
      <c r="C39" s="3">
        <v>1</v>
      </c>
      <c r="D39" s="4">
        <v>13</v>
      </c>
      <c r="E39" s="4">
        <v>15</v>
      </c>
      <c r="F39" s="17">
        <v>34.5</v>
      </c>
      <c r="G39" s="17">
        <v>20.9</v>
      </c>
      <c r="H39" s="4">
        <v>5</v>
      </c>
      <c r="I39" s="4">
        <v>1</v>
      </c>
      <c r="J39" s="30">
        <f t="shared" si="2"/>
        <v>0.20434693244770621</v>
      </c>
      <c r="K39" s="30">
        <f t="shared" si="3"/>
        <v>0.30947536950862714</v>
      </c>
      <c r="L39" s="4"/>
    </row>
    <row r="40" spans="1:12" s="10" customFormat="1" ht="12.75">
      <c r="A40" s="8" t="s">
        <v>39</v>
      </c>
      <c r="B40" s="10">
        <v>125</v>
      </c>
      <c r="C40" s="3">
        <v>1</v>
      </c>
      <c r="D40" s="4">
        <v>13</v>
      </c>
      <c r="E40" s="4">
        <v>13</v>
      </c>
      <c r="F40" s="17">
        <v>34.4</v>
      </c>
      <c r="G40" s="17">
        <v>21.9</v>
      </c>
      <c r="H40" s="4">
        <v>5</v>
      </c>
      <c r="I40" s="4">
        <v>1</v>
      </c>
      <c r="J40" s="30">
        <f t="shared" si="2"/>
        <v>0.1878188717350241</v>
      </c>
      <c r="K40" s="30">
        <f t="shared" si="3"/>
        <v>0.35058822935797596</v>
      </c>
      <c r="L40" s="4"/>
    </row>
    <row r="41" spans="1:12" s="10" customFormat="1" ht="12.75">
      <c r="A41" s="8" t="s">
        <v>39</v>
      </c>
      <c r="B41" s="10">
        <v>150</v>
      </c>
      <c r="C41" s="3">
        <v>1</v>
      </c>
      <c r="D41" s="4">
        <v>13</v>
      </c>
      <c r="E41" s="4">
        <v>12</v>
      </c>
      <c r="F41" s="17">
        <v>21.4</v>
      </c>
      <c r="G41" s="17">
        <v>14.3</v>
      </c>
      <c r="H41" s="4">
        <v>5</v>
      </c>
      <c r="I41" s="4">
        <v>1</v>
      </c>
      <c r="J41" s="30">
        <f t="shared" si="2"/>
        <v>0.10668111914549366</v>
      </c>
      <c r="K41" s="30">
        <f t="shared" si="3"/>
        <v>0.2448815085088398</v>
      </c>
      <c r="L41" s="4"/>
    </row>
    <row r="42" spans="1:12" s="10" customFormat="1" ht="12.75">
      <c r="A42" s="8" t="s">
        <v>39</v>
      </c>
      <c r="B42" s="10">
        <v>175</v>
      </c>
      <c r="C42" s="3">
        <v>1</v>
      </c>
      <c r="D42" s="4">
        <v>13</v>
      </c>
      <c r="E42" s="4">
        <v>9</v>
      </c>
      <c r="F42" s="1">
        <v>16.9</v>
      </c>
      <c r="G42" s="1">
        <v>11.7</v>
      </c>
      <c r="H42" s="4">
        <v>5</v>
      </c>
      <c r="I42" s="4">
        <v>1</v>
      </c>
      <c r="J42" s="30">
        <f t="shared" si="2"/>
        <v>0.07813265064177001</v>
      </c>
      <c r="K42" s="30">
        <f t="shared" si="3"/>
        <v>0.20950949925723003</v>
      </c>
      <c r="L42" s="4"/>
    </row>
    <row r="43" spans="1:12" s="10" customFormat="1" ht="12.75">
      <c r="A43" s="8" t="s">
        <v>39</v>
      </c>
      <c r="B43" s="6">
        <v>5</v>
      </c>
      <c r="C43" s="3">
        <v>1</v>
      </c>
      <c r="D43" s="4">
        <v>17</v>
      </c>
      <c r="E43" s="4">
        <v>15</v>
      </c>
      <c r="F43" s="1">
        <v>9.7</v>
      </c>
      <c r="G43" s="1">
        <v>4.9</v>
      </c>
      <c r="H43" s="4">
        <v>5</v>
      </c>
      <c r="I43" s="4">
        <v>1</v>
      </c>
      <c r="J43" s="30">
        <f t="shared" si="2"/>
        <v>0.07212244674624924</v>
      </c>
      <c r="K43" s="30">
        <f t="shared" si="3"/>
        <v>0.04834306902341746</v>
      </c>
      <c r="L43" s="4"/>
    </row>
    <row r="44" spans="1:12" s="10" customFormat="1" ht="12.75">
      <c r="A44" s="8" t="s">
        <v>39</v>
      </c>
      <c r="B44" s="6">
        <v>25</v>
      </c>
      <c r="C44" s="3">
        <v>1</v>
      </c>
      <c r="D44" s="4">
        <v>17</v>
      </c>
      <c r="E44" s="4">
        <v>13</v>
      </c>
      <c r="F44" s="1">
        <v>9.09</v>
      </c>
      <c r="G44" s="1">
        <v>4.8</v>
      </c>
      <c r="H44" s="4">
        <v>5</v>
      </c>
      <c r="I44" s="4">
        <v>1</v>
      </c>
      <c r="J44" s="30">
        <f t="shared" si="2"/>
        <v>0.06445943677946027</v>
      </c>
      <c r="K44" s="30">
        <f t="shared" si="3"/>
        <v>0.053547599076539755</v>
      </c>
      <c r="L44" s="4"/>
    </row>
    <row r="45" spans="1:12" s="10" customFormat="1" ht="12.75">
      <c r="A45" s="8" t="s">
        <v>39</v>
      </c>
      <c r="B45" s="10">
        <v>45</v>
      </c>
      <c r="C45" s="3">
        <v>1</v>
      </c>
      <c r="D45" s="4">
        <v>17</v>
      </c>
      <c r="E45" s="4">
        <v>11</v>
      </c>
      <c r="F45" s="1">
        <v>11.3</v>
      </c>
      <c r="G45" s="1">
        <v>5.8</v>
      </c>
      <c r="H45" s="4">
        <v>5</v>
      </c>
      <c r="I45" s="4">
        <v>1</v>
      </c>
      <c r="J45" s="30">
        <f t="shared" si="2"/>
        <v>0.08264030356341061</v>
      </c>
      <c r="K45" s="30">
        <f t="shared" si="3"/>
        <v>0.059951531429256064</v>
      </c>
      <c r="L45" s="4"/>
    </row>
    <row r="46" spans="1:12" s="10" customFormat="1" ht="12.75">
      <c r="A46" s="8" t="s">
        <v>39</v>
      </c>
      <c r="B46" s="10">
        <v>75</v>
      </c>
      <c r="C46" s="3">
        <v>1</v>
      </c>
      <c r="D46" s="4">
        <v>17</v>
      </c>
      <c r="E46" s="4">
        <v>9</v>
      </c>
      <c r="F46" s="1">
        <v>17.8</v>
      </c>
      <c r="G46" s="1">
        <v>9.81</v>
      </c>
      <c r="H46" s="4">
        <v>5</v>
      </c>
      <c r="I46" s="4">
        <v>1</v>
      </c>
      <c r="J46" s="30">
        <f t="shared" si="2"/>
        <v>0.1200538228130274</v>
      </c>
      <c r="K46" s="30">
        <f t="shared" si="3"/>
        <v>0.12112305671767269</v>
      </c>
      <c r="L46" s="4"/>
    </row>
    <row r="47" spans="1:12" s="10" customFormat="1" ht="12.75">
      <c r="A47" s="8" t="s">
        <v>39</v>
      </c>
      <c r="B47" s="10">
        <v>100</v>
      </c>
      <c r="C47" s="3">
        <v>1</v>
      </c>
      <c r="D47" s="4">
        <v>17</v>
      </c>
      <c r="E47" s="4">
        <v>7</v>
      </c>
      <c r="F47" s="17">
        <v>29</v>
      </c>
      <c r="G47" s="17">
        <v>17</v>
      </c>
      <c r="H47" s="4">
        <v>5</v>
      </c>
      <c r="I47" s="4">
        <v>1</v>
      </c>
      <c r="J47" s="30">
        <f t="shared" si="2"/>
        <v>0.18030611686562314</v>
      </c>
      <c r="K47" s="30">
        <f t="shared" si="3"/>
        <v>0.23763546845771027</v>
      </c>
      <c r="L47" s="4"/>
    </row>
    <row r="48" spans="1:12" s="10" customFormat="1" ht="12.75">
      <c r="A48" s="8" t="s">
        <v>39</v>
      </c>
      <c r="B48" s="10">
        <v>125</v>
      </c>
      <c r="C48" s="3">
        <v>1</v>
      </c>
      <c r="D48" s="4">
        <v>17</v>
      </c>
      <c r="E48" s="4">
        <v>5</v>
      </c>
      <c r="F48" s="17">
        <v>38</v>
      </c>
      <c r="G48" s="17">
        <v>23</v>
      </c>
      <c r="H48" s="4">
        <v>5</v>
      </c>
      <c r="I48" s="4">
        <v>1</v>
      </c>
      <c r="J48" s="30">
        <f t="shared" si="2"/>
        <v>0.2253826460820289</v>
      </c>
      <c r="K48" s="30">
        <f t="shared" si="3"/>
        <v>0.3400677340613046</v>
      </c>
      <c r="L48" s="4"/>
    </row>
    <row r="49" spans="1:12" s="10" customFormat="1" ht="12.75">
      <c r="A49" s="8" t="s">
        <v>39</v>
      </c>
      <c r="B49" s="10">
        <v>150</v>
      </c>
      <c r="C49" s="3">
        <v>1</v>
      </c>
      <c r="D49" s="4">
        <v>17</v>
      </c>
      <c r="E49" s="4">
        <v>4</v>
      </c>
      <c r="F49" s="1">
        <v>24.4</v>
      </c>
      <c r="G49" s="1">
        <v>17.1</v>
      </c>
      <c r="H49" s="4">
        <v>5</v>
      </c>
      <c r="I49" s="4">
        <v>1</v>
      </c>
      <c r="J49" s="30">
        <f t="shared" si="2"/>
        <v>0.10968622109325403</v>
      </c>
      <c r="K49" s="30">
        <f t="shared" si="3"/>
        <v>0.31071384414374614</v>
      </c>
      <c r="L49" s="4"/>
    </row>
    <row r="50" spans="1:12" s="10" customFormat="1" ht="12.75">
      <c r="A50" s="8" t="s">
        <v>39</v>
      </c>
      <c r="B50" s="10">
        <v>175</v>
      </c>
      <c r="C50" s="3">
        <v>1</v>
      </c>
      <c r="D50" s="4">
        <v>17</v>
      </c>
      <c r="E50" s="4">
        <v>1</v>
      </c>
      <c r="F50" s="17">
        <v>14.4</v>
      </c>
      <c r="G50" s="17">
        <v>10.3</v>
      </c>
      <c r="H50" s="4">
        <v>5</v>
      </c>
      <c r="I50" s="4">
        <v>1</v>
      </c>
      <c r="J50" s="30">
        <f t="shared" si="2"/>
        <v>0.0616045899290879</v>
      </c>
      <c r="K50" s="30">
        <f t="shared" si="3"/>
        <v>0.19161884117857889</v>
      </c>
      <c r="L50" s="4"/>
    </row>
    <row r="51" spans="1:12" s="10" customFormat="1" ht="12.75">
      <c r="A51" s="8" t="s">
        <v>39</v>
      </c>
      <c r="B51" s="1">
        <v>25</v>
      </c>
      <c r="C51" s="3">
        <v>1</v>
      </c>
      <c r="D51" s="3">
        <v>23</v>
      </c>
      <c r="E51" s="3">
        <v>18</v>
      </c>
      <c r="F51" s="4">
        <v>9.28</v>
      </c>
      <c r="G51" s="4">
        <v>4.52</v>
      </c>
      <c r="H51" s="4">
        <v>5</v>
      </c>
      <c r="I51" s="4">
        <v>1</v>
      </c>
      <c r="J51" s="30">
        <f t="shared" si="2"/>
        <v>0.07152142635669717</v>
      </c>
      <c r="K51" s="30">
        <f t="shared" si="3"/>
        <v>0.03960186574103617</v>
      </c>
      <c r="L51" s="4"/>
    </row>
    <row r="52" spans="1:12" s="10" customFormat="1" ht="12">
      <c r="A52" s="8" t="s">
        <v>39</v>
      </c>
      <c r="B52" s="4">
        <v>144.5157142857143</v>
      </c>
      <c r="C52" s="3">
        <v>1</v>
      </c>
      <c r="D52" s="3">
        <v>23</v>
      </c>
      <c r="E52" s="3">
        <v>9</v>
      </c>
      <c r="F52" s="4">
        <v>40.5</v>
      </c>
      <c r="G52" s="4">
        <v>24.3</v>
      </c>
      <c r="H52" s="4">
        <v>5</v>
      </c>
      <c r="I52" s="4">
        <v>1</v>
      </c>
      <c r="J52" s="30">
        <f t="shared" si="2"/>
        <v>0.2434132577685912</v>
      </c>
      <c r="K52" s="30">
        <f t="shared" si="3"/>
        <v>0.3539973612524089</v>
      </c>
      <c r="L52" s="4"/>
    </row>
    <row r="53" spans="1:11" ht="12">
      <c r="A53" s="8" t="s">
        <v>39</v>
      </c>
      <c r="B53" s="11">
        <v>250</v>
      </c>
      <c r="C53" s="3">
        <v>1</v>
      </c>
      <c r="D53" s="3">
        <v>23</v>
      </c>
      <c r="E53" s="3">
        <v>3</v>
      </c>
      <c r="F53" s="4">
        <v>0.635</v>
      </c>
      <c r="G53" s="4">
        <v>0</v>
      </c>
      <c r="H53" s="4">
        <v>5</v>
      </c>
      <c r="I53" s="4">
        <v>1</v>
      </c>
      <c r="J53" s="30">
        <f t="shared" si="2"/>
        <v>0.009541198684139225</v>
      </c>
      <c r="K53" s="30">
        <f t="shared" si="3"/>
        <v>-0.009541198684139225</v>
      </c>
    </row>
    <row r="54" spans="1:11" ht="12.75">
      <c r="A54" s="8" t="s">
        <v>39</v>
      </c>
      <c r="B54" s="1">
        <v>25</v>
      </c>
      <c r="C54" s="3">
        <v>1</v>
      </c>
      <c r="D54" s="3">
        <v>24</v>
      </c>
      <c r="E54" s="3">
        <v>18</v>
      </c>
      <c r="F54" s="12">
        <v>10.1</v>
      </c>
      <c r="G54" s="12">
        <v>5.38</v>
      </c>
      <c r="H54" s="4">
        <v>5</v>
      </c>
      <c r="I54" s="4">
        <v>1</v>
      </c>
      <c r="J54" s="30">
        <f t="shared" si="2"/>
        <v>0.0709204059671451</v>
      </c>
      <c r="K54" s="30">
        <f t="shared" si="3"/>
        <v>0.06134581338812159</v>
      </c>
    </row>
    <row r="55" spans="1:11" ht="12">
      <c r="A55" s="8" t="s">
        <v>39</v>
      </c>
      <c r="B55" s="4">
        <v>130.93285714285713</v>
      </c>
      <c r="C55" s="3">
        <v>1</v>
      </c>
      <c r="D55" s="3">
        <v>24</v>
      </c>
      <c r="E55" s="3">
        <v>9</v>
      </c>
      <c r="F55" s="4">
        <v>37.8</v>
      </c>
      <c r="G55" s="4">
        <v>23.8</v>
      </c>
      <c r="H55" s="4">
        <v>5</v>
      </c>
      <c r="I55" s="4">
        <v>1</v>
      </c>
      <c r="J55" s="30">
        <f t="shared" si="2"/>
        <v>0.2103571363432269</v>
      </c>
      <c r="K55" s="30">
        <f t="shared" si="3"/>
        <v>0.3747610831094398</v>
      </c>
    </row>
    <row r="56" spans="1:11" ht="12">
      <c r="A56" s="8" t="s">
        <v>39</v>
      </c>
      <c r="B56" s="11">
        <v>250</v>
      </c>
      <c r="C56" s="3">
        <v>1</v>
      </c>
      <c r="D56" s="3">
        <v>24</v>
      </c>
      <c r="E56" s="3">
        <v>3</v>
      </c>
      <c r="F56" s="4">
        <v>0.31</v>
      </c>
      <c r="G56" s="4">
        <v>0.002</v>
      </c>
      <c r="H56" s="4">
        <v>5</v>
      </c>
      <c r="I56" s="4">
        <v>1</v>
      </c>
      <c r="J56" s="30">
        <f t="shared" si="2"/>
        <v>0.004627856999550993</v>
      </c>
      <c r="K56" s="30">
        <f t="shared" si="3"/>
        <v>-0.004578687401277661</v>
      </c>
    </row>
    <row r="57" spans="1:11" ht="12.75">
      <c r="A57" s="8" t="s">
        <v>39</v>
      </c>
      <c r="B57" s="1">
        <v>25</v>
      </c>
      <c r="C57" s="3">
        <v>1</v>
      </c>
      <c r="D57" s="3">
        <v>25</v>
      </c>
      <c r="E57" s="3">
        <v>18</v>
      </c>
      <c r="F57" s="4">
        <v>13.3</v>
      </c>
      <c r="G57" s="4">
        <v>6.08</v>
      </c>
      <c r="H57" s="4">
        <v>5</v>
      </c>
      <c r="I57" s="4">
        <v>1</v>
      </c>
      <c r="J57" s="30">
        <f t="shared" si="2"/>
        <v>0.10848418031414993</v>
      </c>
      <c r="K57" s="30">
        <f t="shared" si="3"/>
        <v>0.04099139843678346</v>
      </c>
    </row>
    <row r="58" spans="1:11" ht="12">
      <c r="A58" s="8" t="s">
        <v>39</v>
      </c>
      <c r="B58" s="4">
        <v>143.91428571428574</v>
      </c>
      <c r="C58" s="3">
        <v>1</v>
      </c>
      <c r="D58" s="3">
        <v>25</v>
      </c>
      <c r="E58" s="3">
        <v>9</v>
      </c>
      <c r="F58" s="3">
        <v>32.4</v>
      </c>
      <c r="G58" s="3">
        <v>22.3</v>
      </c>
      <c r="H58" s="4">
        <v>5</v>
      </c>
      <c r="I58" s="4">
        <v>1</v>
      </c>
      <c r="J58" s="30">
        <f t="shared" si="2"/>
        <v>0.15175764836189942</v>
      </c>
      <c r="K58" s="30">
        <f t="shared" si="3"/>
        <v>0.3964833723857674</v>
      </c>
    </row>
    <row r="59" spans="1:35" ht="12">
      <c r="A59" s="8" t="s">
        <v>39</v>
      </c>
      <c r="B59" s="11">
        <v>250</v>
      </c>
      <c r="C59" s="3">
        <v>1</v>
      </c>
      <c r="D59" s="3">
        <v>25</v>
      </c>
      <c r="E59" s="3">
        <v>3</v>
      </c>
      <c r="F59" s="3">
        <v>0.062</v>
      </c>
      <c r="G59" s="3">
        <v>-0.1</v>
      </c>
      <c r="H59" s="4">
        <v>5</v>
      </c>
      <c r="I59" s="4">
        <v>1</v>
      </c>
      <c r="J59" s="30">
        <f t="shared" si="2"/>
        <v>0.0024341325776859124</v>
      </c>
      <c r="K59" s="30">
        <f t="shared" si="3"/>
        <v>-0.0048926124913525795</v>
      </c>
      <c r="N59" s="12"/>
      <c r="O59" s="12"/>
      <c r="P59" s="12"/>
      <c r="Q59" s="12"/>
      <c r="R59" s="12"/>
      <c r="S59" s="13"/>
      <c r="T59" s="13"/>
      <c r="V59" s="14"/>
      <c r="W59" s="12"/>
      <c r="X59" s="12"/>
      <c r="Y59" s="12"/>
      <c r="Z59" s="12"/>
      <c r="AA59" s="13"/>
      <c r="AB59" s="13"/>
      <c r="AD59" s="12"/>
      <c r="AE59" s="12"/>
      <c r="AF59" s="12"/>
      <c r="AG59" s="12"/>
      <c r="AH59" s="13"/>
      <c r="AI59" s="13"/>
    </row>
    <row r="60" spans="1:35" ht="12.75">
      <c r="A60" s="8" t="s">
        <v>39</v>
      </c>
      <c r="B60" s="1">
        <v>25</v>
      </c>
      <c r="C60" s="3">
        <v>1</v>
      </c>
      <c r="D60" s="3">
        <v>26</v>
      </c>
      <c r="E60" s="3">
        <v>18</v>
      </c>
      <c r="F60" s="4">
        <v>29.9</v>
      </c>
      <c r="G60" s="4">
        <v>20</v>
      </c>
      <c r="H60" s="4">
        <v>5</v>
      </c>
      <c r="I60" s="4">
        <v>1</v>
      </c>
      <c r="J60" s="30">
        <f t="shared" si="2"/>
        <v>0.14875254641413907</v>
      </c>
      <c r="K60" s="30">
        <f t="shared" si="3"/>
        <v>0.3429434363191943</v>
      </c>
      <c r="O60" s="4"/>
      <c r="P60" s="4"/>
      <c r="Q60" s="3"/>
      <c r="R60" s="3"/>
      <c r="S60" s="7"/>
      <c r="T60" s="7"/>
      <c r="W60" s="4"/>
      <c r="X60" s="4"/>
      <c r="Y60" s="15"/>
      <c r="Z60" s="3"/>
      <c r="AA60" s="7"/>
      <c r="AB60" s="7"/>
      <c r="AD60" s="4"/>
      <c r="AE60" s="4"/>
      <c r="AF60" s="15"/>
      <c r="AG60" s="3"/>
      <c r="AH60" s="7"/>
      <c r="AI60" s="7"/>
    </row>
    <row r="61" spans="1:35" ht="12">
      <c r="A61" s="8" t="s">
        <v>39</v>
      </c>
      <c r="B61" s="4">
        <v>154.42000000000002</v>
      </c>
      <c r="C61" s="3">
        <v>1</v>
      </c>
      <c r="D61" s="3">
        <v>26</v>
      </c>
      <c r="E61" s="3">
        <v>9</v>
      </c>
      <c r="F61" s="4">
        <v>38.2</v>
      </c>
      <c r="G61" s="4">
        <v>23.2</v>
      </c>
      <c r="H61" s="4">
        <v>5</v>
      </c>
      <c r="I61" s="4">
        <v>1</v>
      </c>
      <c r="J61" s="30">
        <f t="shared" si="2"/>
        <v>0.22538264608202893</v>
      </c>
      <c r="K61" s="30">
        <f t="shared" si="3"/>
        <v>0.3449846938886378</v>
      </c>
      <c r="O61" s="4"/>
      <c r="P61" s="4"/>
      <c r="Q61" s="3"/>
      <c r="R61" s="3"/>
      <c r="S61" s="7"/>
      <c r="T61" s="7"/>
      <c r="W61" s="4"/>
      <c r="X61" s="4"/>
      <c r="Y61" s="15"/>
      <c r="Z61" s="3"/>
      <c r="AA61" s="7"/>
      <c r="AB61" s="7"/>
      <c r="AD61" s="4"/>
      <c r="AE61" s="4"/>
      <c r="AF61" s="15"/>
      <c r="AG61" s="3"/>
      <c r="AH61" s="7"/>
      <c r="AI61" s="7"/>
    </row>
    <row r="62" spans="1:35" s="25" customFormat="1" ht="12">
      <c r="A62" s="24" t="s">
        <v>39</v>
      </c>
      <c r="B62" s="21">
        <v>250</v>
      </c>
      <c r="C62" s="21">
        <v>1</v>
      </c>
      <c r="D62" s="21">
        <v>26</v>
      </c>
      <c r="E62" s="21">
        <v>5</v>
      </c>
      <c r="F62" s="22" t="s">
        <v>32</v>
      </c>
      <c r="G62" s="22">
        <v>0.313</v>
      </c>
      <c r="H62" s="22">
        <v>5</v>
      </c>
      <c r="I62" s="22">
        <v>1</v>
      </c>
      <c r="J62" s="31"/>
      <c r="K62" s="31"/>
      <c r="L62" s="21"/>
      <c r="O62" s="22"/>
      <c r="P62" s="22"/>
      <c r="Q62" s="21"/>
      <c r="R62" s="21"/>
      <c r="S62" s="23"/>
      <c r="T62" s="23"/>
      <c r="W62" s="22"/>
      <c r="X62" s="22"/>
      <c r="Y62" s="26"/>
      <c r="Z62" s="21"/>
      <c r="AA62" s="23"/>
      <c r="AB62" s="23"/>
      <c r="AD62" s="22"/>
      <c r="AE62" s="22"/>
      <c r="AF62" s="26"/>
      <c r="AG62" s="21"/>
      <c r="AH62" s="23"/>
      <c r="AI62" s="23"/>
    </row>
    <row r="63" spans="1:35" ht="12.75">
      <c r="A63" s="8" t="s">
        <v>39</v>
      </c>
      <c r="B63" s="1">
        <v>25</v>
      </c>
      <c r="C63" s="3">
        <v>1</v>
      </c>
      <c r="D63" s="3">
        <v>27</v>
      </c>
      <c r="E63" s="3">
        <v>18</v>
      </c>
      <c r="F63" s="4">
        <v>9.5</v>
      </c>
      <c r="G63" s="4">
        <v>4.62</v>
      </c>
      <c r="H63" s="4">
        <v>5</v>
      </c>
      <c r="I63" s="4">
        <v>1</v>
      </c>
      <c r="J63" s="30">
        <f t="shared" si="2"/>
        <v>0.0733244875253534</v>
      </c>
      <c r="K63" s="30">
        <f t="shared" si="3"/>
        <v>0.04025728448604664</v>
      </c>
      <c r="O63" s="4"/>
      <c r="P63" s="4"/>
      <c r="Q63" s="3"/>
      <c r="R63" s="3"/>
      <c r="S63" s="7"/>
      <c r="T63" s="7"/>
      <c r="W63" s="4"/>
      <c r="X63" s="4"/>
      <c r="Y63" s="15"/>
      <c r="Z63" s="3"/>
      <c r="AA63" s="7"/>
      <c r="AB63" s="7"/>
      <c r="AD63" s="4"/>
      <c r="AE63" s="4"/>
      <c r="AF63" s="15"/>
      <c r="AG63" s="3"/>
      <c r="AH63" s="7"/>
      <c r="AI63" s="7"/>
    </row>
    <row r="64" spans="1:35" ht="12">
      <c r="A64" s="8" t="s">
        <v>39</v>
      </c>
      <c r="B64" s="4">
        <v>147.125</v>
      </c>
      <c r="C64" s="3">
        <v>1</v>
      </c>
      <c r="D64" s="3">
        <v>27</v>
      </c>
      <c r="E64" s="3">
        <v>9</v>
      </c>
      <c r="F64" s="4">
        <v>35.4</v>
      </c>
      <c r="G64" s="4">
        <v>22.8</v>
      </c>
      <c r="H64" s="4">
        <v>5</v>
      </c>
      <c r="I64" s="4">
        <v>1</v>
      </c>
      <c r="J64" s="30">
        <f t="shared" si="2"/>
        <v>0.18932142270890426</v>
      </c>
      <c r="K64" s="30">
        <f t="shared" si="3"/>
        <v>0.37121199760709583</v>
      </c>
      <c r="O64" s="4"/>
      <c r="P64" s="4"/>
      <c r="Q64" s="3"/>
      <c r="R64" s="3"/>
      <c r="S64" s="7"/>
      <c r="T64" s="7"/>
      <c r="W64" s="4"/>
      <c r="X64" s="4"/>
      <c r="Y64" s="15"/>
      <c r="Z64" s="3"/>
      <c r="AA64" s="7"/>
      <c r="AB64" s="7"/>
      <c r="AD64" s="4"/>
      <c r="AE64" s="4"/>
      <c r="AF64" s="15"/>
      <c r="AG64" s="3"/>
      <c r="AH64" s="7"/>
      <c r="AI64" s="7"/>
    </row>
    <row r="65" spans="1:35" ht="12">
      <c r="A65" s="8" t="s">
        <v>39</v>
      </c>
      <c r="B65" s="11">
        <v>250</v>
      </c>
      <c r="C65" s="3">
        <v>1</v>
      </c>
      <c r="D65" s="3">
        <v>27</v>
      </c>
      <c r="E65" s="3">
        <v>3</v>
      </c>
      <c r="F65" s="4">
        <v>0.949</v>
      </c>
      <c r="G65" s="4">
        <v>0.278</v>
      </c>
      <c r="H65" s="4">
        <v>5</v>
      </c>
      <c r="I65" s="4">
        <v>1</v>
      </c>
      <c r="J65" s="30">
        <f t="shared" si="2"/>
        <v>0.010082117034736092</v>
      </c>
      <c r="K65" s="30">
        <f t="shared" si="3"/>
        <v>-0.0032475428747427565</v>
      </c>
      <c r="O65" s="4"/>
      <c r="P65" s="4"/>
      <c r="Q65" s="3"/>
      <c r="R65" s="3"/>
      <c r="S65" s="7"/>
      <c r="T65" s="7"/>
      <c r="W65" s="4"/>
      <c r="X65" s="4"/>
      <c r="Y65" s="15"/>
      <c r="Z65" s="3"/>
      <c r="AA65" s="7"/>
      <c r="AB65" s="7"/>
      <c r="AD65" s="4"/>
      <c r="AE65" s="4"/>
      <c r="AF65" s="15"/>
      <c r="AG65" s="3"/>
      <c r="AH65" s="7"/>
      <c r="AI65" s="7"/>
    </row>
    <row r="66" spans="1:35" ht="12.75">
      <c r="A66" s="8" t="s">
        <v>39</v>
      </c>
      <c r="B66" s="1">
        <v>25</v>
      </c>
      <c r="C66" s="3">
        <v>1</v>
      </c>
      <c r="D66" s="3">
        <v>28</v>
      </c>
      <c r="E66" s="3">
        <v>18</v>
      </c>
      <c r="F66" s="4">
        <v>11.2</v>
      </c>
      <c r="G66" s="4">
        <v>5.32</v>
      </c>
      <c r="H66" s="4">
        <v>5</v>
      </c>
      <c r="I66" s="4">
        <v>1</v>
      </c>
      <c r="J66" s="30">
        <f t="shared" si="2"/>
        <v>0.08834999726415531</v>
      </c>
      <c r="K66" s="30">
        <f t="shared" si="3"/>
        <v>0.04244113414291137</v>
      </c>
      <c r="O66" s="4"/>
      <c r="P66" s="4"/>
      <c r="Q66" s="3"/>
      <c r="R66" s="3"/>
      <c r="S66" s="7"/>
      <c r="T66" s="7"/>
      <c r="W66" s="4"/>
      <c r="X66" s="4"/>
      <c r="Y66" s="15"/>
      <c r="Z66" s="3"/>
      <c r="AA66" s="7"/>
      <c r="AB66" s="7"/>
      <c r="AD66" s="4"/>
      <c r="AE66" s="4"/>
      <c r="AF66" s="15"/>
      <c r="AG66" s="3"/>
      <c r="AH66" s="7"/>
      <c r="AI66" s="7"/>
    </row>
    <row r="67" spans="1:35" ht="12">
      <c r="A67" s="8" t="s">
        <v>39</v>
      </c>
      <c r="B67" s="4">
        <v>149.21428571428572</v>
      </c>
      <c r="C67" s="3">
        <v>1</v>
      </c>
      <c r="D67" s="3">
        <v>28</v>
      </c>
      <c r="E67" s="3">
        <v>9</v>
      </c>
      <c r="F67" s="4">
        <v>31.6</v>
      </c>
      <c r="G67" s="4">
        <v>21.9</v>
      </c>
      <c r="H67" s="4">
        <v>5</v>
      </c>
      <c r="I67" s="4">
        <v>1</v>
      </c>
      <c r="J67" s="30">
        <f t="shared" si="2"/>
        <v>0.14574744446637874</v>
      </c>
      <c r="K67" s="30">
        <f t="shared" si="3"/>
        <v>0.3926596566266213</v>
      </c>
      <c r="O67" s="4"/>
      <c r="P67" s="4"/>
      <c r="Q67" s="3"/>
      <c r="R67" s="3"/>
      <c r="S67" s="7"/>
      <c r="T67" s="7"/>
      <c r="W67" s="4"/>
      <c r="X67" s="4"/>
      <c r="Y67" s="15"/>
      <c r="Z67" s="3"/>
      <c r="AA67" s="7"/>
      <c r="AB67" s="7"/>
      <c r="AD67" s="4"/>
      <c r="AE67" s="4"/>
      <c r="AF67" s="15"/>
      <c r="AG67" s="3"/>
      <c r="AH67" s="7"/>
      <c r="AI67" s="7"/>
    </row>
    <row r="68" spans="1:35" ht="12">
      <c r="A68" s="8" t="s">
        <v>39</v>
      </c>
      <c r="B68" s="11">
        <v>250</v>
      </c>
      <c r="C68" s="3">
        <v>1</v>
      </c>
      <c r="D68" s="3">
        <v>28</v>
      </c>
      <c r="E68" s="3">
        <v>3</v>
      </c>
      <c r="F68" s="4">
        <v>0.221</v>
      </c>
      <c r="G68" s="4">
        <v>-0.1</v>
      </c>
      <c r="H68" s="4">
        <v>5</v>
      </c>
      <c r="I68" s="4">
        <v>1</v>
      </c>
      <c r="J68" s="30">
        <f aca="true" t="shared" si="4" ref="J68:J86">((2.636204/(2.636204-1))*(F68-G68))*0.000279775*((5*1))/(150/1000)</f>
        <v>0.004823188626155419</v>
      </c>
      <c r="K68" s="30">
        <f aca="true" t="shared" si="5" ref="K68:K86">((2.636204/(2.636204-1))*((G68*2.636204)-F68))*0.000279775*((5*1)/(150/1000))</f>
        <v>-0.007281668539822086</v>
      </c>
      <c r="O68" s="4"/>
      <c r="P68" s="4"/>
      <c r="Q68" s="3"/>
      <c r="R68" s="3"/>
      <c r="S68" s="7"/>
      <c r="T68" s="7"/>
      <c r="W68" s="4"/>
      <c r="X68" s="4"/>
      <c r="Y68" s="15"/>
      <c r="Z68" s="3"/>
      <c r="AA68" s="7"/>
      <c r="AB68" s="7"/>
      <c r="AD68" s="4"/>
      <c r="AE68" s="4"/>
      <c r="AF68" s="15"/>
      <c r="AG68" s="3"/>
      <c r="AH68" s="7"/>
      <c r="AI68" s="7"/>
    </row>
    <row r="69" spans="1:35" ht="12.75">
      <c r="A69" s="8" t="s">
        <v>39</v>
      </c>
      <c r="B69" s="1">
        <v>25</v>
      </c>
      <c r="C69" s="3">
        <v>1</v>
      </c>
      <c r="D69" s="3">
        <v>29</v>
      </c>
      <c r="E69" s="3">
        <v>18</v>
      </c>
      <c r="F69" s="4">
        <v>12.9</v>
      </c>
      <c r="G69" s="4">
        <v>6.48</v>
      </c>
      <c r="H69" s="4">
        <v>5</v>
      </c>
      <c r="I69" s="4">
        <v>1</v>
      </c>
      <c r="J69" s="30">
        <f t="shared" si="4"/>
        <v>0.09646377252310837</v>
      </c>
      <c r="K69" s="30">
        <f t="shared" si="5"/>
        <v>0.06284572588249167</v>
      </c>
      <c r="O69" s="4"/>
      <c r="P69" s="4"/>
      <c r="Q69" s="3"/>
      <c r="R69" s="3"/>
      <c r="S69" s="7"/>
      <c r="T69" s="7"/>
      <c r="W69" s="4"/>
      <c r="X69" s="4"/>
      <c r="Y69" s="15"/>
      <c r="Z69" s="3"/>
      <c r="AA69" s="7"/>
      <c r="AB69" s="7"/>
      <c r="AD69" s="4"/>
      <c r="AE69" s="4"/>
      <c r="AF69" s="15"/>
      <c r="AG69" s="3"/>
      <c r="AH69" s="7"/>
      <c r="AI69" s="7"/>
    </row>
    <row r="70" spans="1:35" ht="12">
      <c r="A70" s="8" t="s">
        <v>39</v>
      </c>
      <c r="B70" s="4">
        <v>127.72999999999999</v>
      </c>
      <c r="C70" s="3">
        <v>1</v>
      </c>
      <c r="D70" s="3">
        <v>29</v>
      </c>
      <c r="E70" s="3">
        <v>9</v>
      </c>
      <c r="F70" s="4">
        <v>39.8</v>
      </c>
      <c r="G70" s="4">
        <v>22.6</v>
      </c>
      <c r="H70" s="4">
        <v>5</v>
      </c>
      <c r="I70" s="4">
        <v>1</v>
      </c>
      <c r="J70" s="30">
        <f t="shared" si="4"/>
        <v>0.2584387675073931</v>
      </c>
      <c r="K70" s="30">
        <f t="shared" si="5"/>
        <v>0.2971776929812737</v>
      </c>
      <c r="O70" s="4"/>
      <c r="P70" s="4"/>
      <c r="Q70" s="3"/>
      <c r="R70" s="3"/>
      <c r="S70" s="7"/>
      <c r="T70" s="7"/>
      <c r="W70" s="4"/>
      <c r="X70" s="4"/>
      <c r="Y70" s="15"/>
      <c r="Z70" s="3"/>
      <c r="AA70" s="7"/>
      <c r="AB70" s="7"/>
      <c r="AD70" s="4"/>
      <c r="AE70" s="4"/>
      <c r="AF70" s="15"/>
      <c r="AG70" s="3"/>
      <c r="AH70" s="7"/>
      <c r="AI70" s="7"/>
    </row>
    <row r="71" spans="1:35" ht="12">
      <c r="A71" s="8" t="s">
        <v>39</v>
      </c>
      <c r="B71" s="11">
        <v>250</v>
      </c>
      <c r="C71" s="3">
        <v>1</v>
      </c>
      <c r="D71" s="3">
        <v>29</v>
      </c>
      <c r="E71" s="3">
        <v>3</v>
      </c>
      <c r="F71" s="4">
        <v>0.914</v>
      </c>
      <c r="G71" s="4">
        <v>0.311</v>
      </c>
      <c r="H71" s="4">
        <v>5</v>
      </c>
      <c r="I71" s="4">
        <v>1</v>
      </c>
      <c r="J71" s="30">
        <f t="shared" si="4"/>
        <v>0.009060382372497561</v>
      </c>
      <c r="K71" s="30">
        <f t="shared" si="5"/>
        <v>-0.001414509840994227</v>
      </c>
      <c r="O71" s="4"/>
      <c r="P71" s="4"/>
      <c r="Q71" s="3"/>
      <c r="R71" s="3"/>
      <c r="S71" s="7"/>
      <c r="T71" s="7"/>
      <c r="W71" s="4"/>
      <c r="X71" s="4"/>
      <c r="Y71" s="15"/>
      <c r="Z71" s="3"/>
      <c r="AA71" s="7"/>
      <c r="AB71" s="7"/>
      <c r="AD71" s="4"/>
      <c r="AE71" s="4"/>
      <c r="AF71" s="15"/>
      <c r="AG71" s="3"/>
      <c r="AH71" s="9"/>
      <c r="AI71" s="9"/>
    </row>
    <row r="72" spans="1:35" ht="12.75">
      <c r="A72" s="8" t="s">
        <v>39</v>
      </c>
      <c r="B72" s="1">
        <v>25</v>
      </c>
      <c r="C72" s="3">
        <v>1</v>
      </c>
      <c r="D72" s="3">
        <v>30</v>
      </c>
      <c r="E72" s="3">
        <v>18</v>
      </c>
      <c r="F72" s="4">
        <v>10.9</v>
      </c>
      <c r="G72" s="4">
        <v>5.8</v>
      </c>
      <c r="H72" s="4">
        <v>5</v>
      </c>
      <c r="I72" s="4">
        <v>1</v>
      </c>
      <c r="J72" s="30">
        <f t="shared" si="4"/>
        <v>0.07663009966788985</v>
      </c>
      <c r="K72" s="30">
        <f t="shared" si="5"/>
        <v>0.06596173532477684</v>
      </c>
      <c r="O72" s="4"/>
      <c r="P72" s="4"/>
      <c r="Q72" s="3"/>
      <c r="R72" s="3"/>
      <c r="S72" s="9"/>
      <c r="T72" s="9"/>
      <c r="W72" s="4"/>
      <c r="X72" s="4"/>
      <c r="Y72" s="15"/>
      <c r="Z72" s="3"/>
      <c r="AA72" s="9"/>
      <c r="AB72" s="9"/>
      <c r="AD72" s="4"/>
      <c r="AE72" s="4"/>
      <c r="AF72" s="15"/>
      <c r="AG72" s="3"/>
      <c r="AH72" s="9"/>
      <c r="AI72" s="9"/>
    </row>
    <row r="73" spans="1:35" ht="12">
      <c r="A73" s="8" t="s">
        <v>39</v>
      </c>
      <c r="B73" s="4">
        <v>149.04571428571427</v>
      </c>
      <c r="C73" s="3">
        <v>1</v>
      </c>
      <c r="D73" s="3">
        <v>30</v>
      </c>
      <c r="E73" s="3">
        <v>9</v>
      </c>
      <c r="F73" s="4">
        <v>33.4</v>
      </c>
      <c r="G73" s="4">
        <v>22.1</v>
      </c>
      <c r="H73" s="4">
        <v>5</v>
      </c>
      <c r="I73" s="4">
        <v>1</v>
      </c>
      <c r="J73" s="30">
        <f t="shared" si="4"/>
        <v>0.16978826004846173</v>
      </c>
      <c r="K73" s="30">
        <f t="shared" si="5"/>
        <v>0.3735358008718717</v>
      </c>
      <c r="O73" s="4"/>
      <c r="P73" s="4"/>
      <c r="Q73" s="3"/>
      <c r="R73" s="3"/>
      <c r="S73" s="9"/>
      <c r="T73" s="9"/>
      <c r="W73" s="4"/>
      <c r="X73" s="4"/>
      <c r="Y73" s="15"/>
      <c r="Z73" s="3"/>
      <c r="AA73" s="9"/>
      <c r="AB73" s="9"/>
      <c r="AD73" s="4"/>
      <c r="AE73" s="4"/>
      <c r="AF73" s="15"/>
      <c r="AG73" s="3"/>
      <c r="AH73" s="9"/>
      <c r="AI73" s="9"/>
    </row>
    <row r="74" spans="1:35" ht="12">
      <c r="A74" s="8" t="s">
        <v>39</v>
      </c>
      <c r="B74" s="11">
        <v>250</v>
      </c>
      <c r="C74" s="3">
        <v>1</v>
      </c>
      <c r="D74" s="3">
        <v>30</v>
      </c>
      <c r="E74" s="3">
        <v>3</v>
      </c>
      <c r="F74" s="4">
        <v>0.568</v>
      </c>
      <c r="G74" s="4">
        <v>0.042</v>
      </c>
      <c r="H74" s="4">
        <v>5</v>
      </c>
      <c r="I74" s="4">
        <v>1</v>
      </c>
      <c r="J74" s="30">
        <f t="shared" si="4"/>
        <v>0.007903418122609814</v>
      </c>
      <c r="K74" s="30">
        <f t="shared" si="5"/>
        <v>-0.006870856558869813</v>
      </c>
      <c r="O74" s="4"/>
      <c r="P74" s="4"/>
      <c r="Q74" s="3"/>
      <c r="R74" s="3"/>
      <c r="S74" s="9"/>
      <c r="T74" s="9"/>
      <c r="W74" s="4"/>
      <c r="X74" s="4"/>
      <c r="Y74" s="15"/>
      <c r="Z74" s="3"/>
      <c r="AA74" s="9"/>
      <c r="AB74" s="9"/>
      <c r="AD74" s="4"/>
      <c r="AE74" s="4"/>
      <c r="AF74" s="15"/>
      <c r="AG74" s="3"/>
      <c r="AH74" s="9"/>
      <c r="AI74" s="9"/>
    </row>
    <row r="75" spans="1:11" ht="12.75">
      <c r="A75" s="8" t="s">
        <v>39</v>
      </c>
      <c r="B75" s="1">
        <v>25</v>
      </c>
      <c r="C75" s="3">
        <v>1</v>
      </c>
      <c r="D75" s="3">
        <v>31</v>
      </c>
      <c r="E75" s="3">
        <v>18</v>
      </c>
      <c r="F75" s="4">
        <v>12.5</v>
      </c>
      <c r="G75" s="4">
        <v>5.92</v>
      </c>
      <c r="H75" s="4">
        <v>5</v>
      </c>
      <c r="I75" s="4">
        <v>1</v>
      </c>
      <c r="J75" s="30">
        <f t="shared" si="4"/>
        <v>0.09886785408131668</v>
      </c>
      <c r="K75" s="30">
        <f t="shared" si="5"/>
        <v>0.04667415680775002</v>
      </c>
    </row>
    <row r="76" spans="1:11" ht="12">
      <c r="A76" s="8" t="s">
        <v>39</v>
      </c>
      <c r="B76" s="4">
        <v>135.07571428571427</v>
      </c>
      <c r="C76" s="3">
        <v>1</v>
      </c>
      <c r="D76" s="3">
        <v>31</v>
      </c>
      <c r="E76" s="3">
        <v>9</v>
      </c>
      <c r="F76" s="4">
        <v>40.4</v>
      </c>
      <c r="G76" s="4">
        <v>24.3</v>
      </c>
      <c r="H76" s="4">
        <v>5</v>
      </c>
      <c r="I76" s="4">
        <v>1</v>
      </c>
      <c r="J76" s="30">
        <f t="shared" si="4"/>
        <v>0.241910706794711</v>
      </c>
      <c r="K76" s="30">
        <f t="shared" si="5"/>
        <v>0.3554999122262892</v>
      </c>
    </row>
    <row r="77" spans="1:11" ht="12">
      <c r="A77" s="8" t="s">
        <v>39</v>
      </c>
      <c r="B77" s="11">
        <v>250</v>
      </c>
      <c r="C77" s="3">
        <v>1</v>
      </c>
      <c r="D77" s="3">
        <v>31</v>
      </c>
      <c r="E77" s="3">
        <v>3</v>
      </c>
      <c r="F77" s="4">
        <v>13.5</v>
      </c>
      <c r="G77" s="4">
        <v>6.32</v>
      </c>
      <c r="H77" s="4">
        <v>5</v>
      </c>
      <c r="I77" s="4">
        <v>1</v>
      </c>
      <c r="J77" s="30">
        <f t="shared" si="4"/>
        <v>0.10788315992459784</v>
      </c>
      <c r="K77" s="30">
        <f t="shared" si="5"/>
        <v>0.04749277061913554</v>
      </c>
    </row>
    <row r="78" spans="1:11" ht="12.75">
      <c r="A78" s="8" t="s">
        <v>39</v>
      </c>
      <c r="B78" s="1">
        <v>25</v>
      </c>
      <c r="C78" s="3">
        <v>1</v>
      </c>
      <c r="D78" s="3">
        <v>32</v>
      </c>
      <c r="E78" s="3">
        <v>18</v>
      </c>
      <c r="F78" s="4">
        <v>14</v>
      </c>
      <c r="G78" s="4">
        <v>6.68</v>
      </c>
      <c r="H78" s="4">
        <v>5</v>
      </c>
      <c r="I78" s="4">
        <v>1</v>
      </c>
      <c r="J78" s="30">
        <f t="shared" si="4"/>
        <v>0.1099867312880301</v>
      </c>
      <c r="K78" s="30">
        <f t="shared" si="5"/>
        <v>0.05423972694490323</v>
      </c>
    </row>
    <row r="79" spans="1:11" ht="12">
      <c r="A79" s="8" t="s">
        <v>39</v>
      </c>
      <c r="B79" s="4">
        <v>132.66857142857143</v>
      </c>
      <c r="C79" s="3">
        <v>1</v>
      </c>
      <c r="D79" s="3">
        <v>32</v>
      </c>
      <c r="E79" s="3">
        <v>9</v>
      </c>
      <c r="F79" s="4">
        <v>45.2</v>
      </c>
      <c r="G79" s="4">
        <v>25.1</v>
      </c>
      <c r="H79" s="4">
        <v>5</v>
      </c>
      <c r="I79" s="4">
        <v>1</v>
      </c>
      <c r="J79" s="30">
        <f t="shared" si="4"/>
        <v>0.3020127457499187</v>
      </c>
      <c r="K79" s="30">
        <f t="shared" si="5"/>
        <v>0.3150657125804148</v>
      </c>
    </row>
    <row r="80" spans="1:11" ht="12">
      <c r="A80" s="8" t="s">
        <v>39</v>
      </c>
      <c r="B80" s="11">
        <v>250</v>
      </c>
      <c r="C80" s="3">
        <v>1</v>
      </c>
      <c r="D80" s="3">
        <v>32</v>
      </c>
      <c r="E80" s="3">
        <v>3</v>
      </c>
      <c r="F80" s="4">
        <v>14.3</v>
      </c>
      <c r="G80" s="4">
        <v>6.39</v>
      </c>
      <c r="H80" s="4">
        <v>5</v>
      </c>
      <c r="I80" s="4">
        <v>1</v>
      </c>
      <c r="J80" s="30">
        <f t="shared" si="4"/>
        <v>0.11885178203392326</v>
      </c>
      <c r="K80" s="30">
        <f t="shared" si="5"/>
        <v>0.03824508444937676</v>
      </c>
    </row>
    <row r="81" spans="1:11" s="27" customFormat="1" ht="12.75">
      <c r="A81" s="27" t="s">
        <v>39</v>
      </c>
      <c r="B81" s="28">
        <v>25</v>
      </c>
      <c r="C81" s="29">
        <v>1</v>
      </c>
      <c r="D81" s="29">
        <v>33</v>
      </c>
      <c r="E81" s="29">
        <v>18</v>
      </c>
      <c r="F81" s="29">
        <v>43.4</v>
      </c>
      <c r="G81" s="29">
        <v>6.98</v>
      </c>
      <c r="H81" s="29">
        <v>5</v>
      </c>
      <c r="I81" s="29">
        <v>1</v>
      </c>
      <c r="J81" s="32">
        <f t="shared" si="4"/>
        <v>0.5472290646871663</v>
      </c>
      <c r="K81" s="32">
        <f t="shared" si="5"/>
        <v>-0.3756271667132328</v>
      </c>
    </row>
    <row r="82" spans="1:11" ht="12">
      <c r="A82" s="8" t="s">
        <v>39</v>
      </c>
      <c r="B82" s="4">
        <v>143.37714285714284</v>
      </c>
      <c r="C82" s="3">
        <v>1</v>
      </c>
      <c r="D82" s="4">
        <v>33</v>
      </c>
      <c r="E82" s="4">
        <v>9</v>
      </c>
      <c r="F82" s="4">
        <v>33.4</v>
      </c>
      <c r="G82" s="4">
        <v>20.2</v>
      </c>
      <c r="H82" s="4">
        <v>5</v>
      </c>
      <c r="I82" s="4">
        <v>1</v>
      </c>
      <c r="J82" s="30">
        <f t="shared" si="4"/>
        <v>0.19833672855218543</v>
      </c>
      <c r="K82" s="30">
        <f t="shared" si="5"/>
        <v>0.2982762140084813</v>
      </c>
    </row>
    <row r="83" spans="1:11" ht="12.75">
      <c r="A83" s="8" t="s">
        <v>39</v>
      </c>
      <c r="B83" s="11">
        <v>250</v>
      </c>
      <c r="C83" s="3">
        <v>1</v>
      </c>
      <c r="D83" s="4">
        <v>33</v>
      </c>
      <c r="E83" s="4">
        <v>3</v>
      </c>
      <c r="F83" s="1">
        <v>13.8</v>
      </c>
      <c r="G83" s="1">
        <v>7.11</v>
      </c>
      <c r="H83" s="4">
        <v>5</v>
      </c>
      <c r="I83" s="4">
        <v>1</v>
      </c>
      <c r="J83" s="30">
        <f t="shared" si="4"/>
        <v>0.1005206601525849</v>
      </c>
      <c r="K83" s="30">
        <f t="shared" si="5"/>
        <v>0.07427726170911512</v>
      </c>
    </row>
    <row r="84" spans="1:11" ht="12.75">
      <c r="A84" s="8" t="s">
        <v>39</v>
      </c>
      <c r="B84" s="1">
        <v>25</v>
      </c>
      <c r="C84" s="3">
        <v>1</v>
      </c>
      <c r="D84" s="3">
        <v>34</v>
      </c>
      <c r="E84" s="3">
        <v>18</v>
      </c>
      <c r="F84" s="3">
        <v>0.062</v>
      </c>
      <c r="G84" s="3">
        <v>6.2</v>
      </c>
      <c r="H84" s="4">
        <v>5</v>
      </c>
      <c r="I84" s="4">
        <v>1</v>
      </c>
      <c r="J84" s="30">
        <f t="shared" si="4"/>
        <v>-0.09222657877676621</v>
      </c>
      <c r="K84" s="30">
        <f t="shared" si="5"/>
        <v>0.2446523334240996</v>
      </c>
    </row>
    <row r="85" spans="1:11" ht="12">
      <c r="A85" s="8" t="s">
        <v>39</v>
      </c>
      <c r="B85" s="4">
        <v>123.83714285714288</v>
      </c>
      <c r="C85" s="3">
        <v>1</v>
      </c>
      <c r="D85" s="3">
        <v>34</v>
      </c>
      <c r="E85" s="3">
        <v>9</v>
      </c>
      <c r="F85" s="3">
        <v>32.4</v>
      </c>
      <c r="G85" s="3">
        <v>25.5</v>
      </c>
      <c r="H85" s="4">
        <v>5</v>
      </c>
      <c r="I85" s="4">
        <v>1</v>
      </c>
      <c r="J85" s="30">
        <f t="shared" si="4"/>
        <v>0.10367601719773327</v>
      </c>
      <c r="K85" s="30">
        <f t="shared" si="5"/>
        <v>0.5232363607872668</v>
      </c>
    </row>
    <row r="86" spans="1:11" ht="12">
      <c r="A86" s="8" t="s">
        <v>39</v>
      </c>
      <c r="B86" s="11">
        <v>250</v>
      </c>
      <c r="C86" s="3">
        <v>1</v>
      </c>
      <c r="D86" s="3">
        <v>34</v>
      </c>
      <c r="E86" s="3">
        <v>3</v>
      </c>
      <c r="F86" s="3">
        <v>12.8</v>
      </c>
      <c r="G86" s="3">
        <v>6.34</v>
      </c>
      <c r="H86" s="4">
        <v>5</v>
      </c>
      <c r="I86" s="4">
        <v>1</v>
      </c>
      <c r="J86" s="30">
        <f t="shared" si="4"/>
        <v>0.09706479291266047</v>
      </c>
      <c r="K86" s="30">
        <f t="shared" si="5"/>
        <v>0.05880283361380621</v>
      </c>
    </row>
    <row r="87" spans="1:11" ht="12">
      <c r="A87" s="8"/>
      <c r="F87" s="4"/>
      <c r="G87" s="4"/>
      <c r="J87" s="9"/>
      <c r="K87" s="9"/>
    </row>
    <row r="88" spans="1:11" ht="12">
      <c r="A88" s="8"/>
      <c r="F88" s="4"/>
      <c r="G88" s="4"/>
      <c r="H88" s="15"/>
      <c r="J88" s="7"/>
      <c r="K88" s="7"/>
    </row>
    <row r="89" spans="1:11" ht="12">
      <c r="A89" s="8"/>
      <c r="F89" s="4"/>
      <c r="G89" s="4"/>
      <c r="H89" s="15"/>
      <c r="J89" s="7"/>
      <c r="K89" s="7"/>
    </row>
    <row r="90" spans="1:11" ht="12">
      <c r="A90" s="8"/>
      <c r="D90" s="11"/>
      <c r="F90" s="4"/>
      <c r="G90" s="4"/>
      <c r="H90" s="15"/>
      <c r="J90" s="9"/>
      <c r="K90" s="9"/>
    </row>
    <row r="91" spans="1:11" ht="12">
      <c r="A91" s="8"/>
      <c r="D91" s="11"/>
      <c r="F91" s="4"/>
      <c r="G91" s="4"/>
      <c r="J91" s="9"/>
      <c r="K91" s="9"/>
    </row>
    <row r="92" spans="1:11" ht="12">
      <c r="A92" s="8"/>
      <c r="D92" s="11"/>
      <c r="F92" s="4"/>
      <c r="G92" s="4"/>
      <c r="H92" s="15"/>
      <c r="J92" s="7"/>
      <c r="K92" s="7"/>
    </row>
    <row r="93" spans="1:11" ht="12">
      <c r="A93" s="8"/>
      <c r="D93" s="11"/>
      <c r="F93" s="4"/>
      <c r="G93" s="4"/>
      <c r="H93" s="15"/>
      <c r="J93" s="7"/>
      <c r="K93" s="7"/>
    </row>
    <row r="94" spans="1:11" ht="12">
      <c r="A94" s="8"/>
      <c r="D94" s="11"/>
      <c r="F94" s="4"/>
      <c r="G94" s="4"/>
      <c r="H94" s="15"/>
      <c r="J94" s="9"/>
      <c r="K94" s="9"/>
    </row>
    <row r="95" spans="1:11" ht="12">
      <c r="A95" s="8"/>
      <c r="D95" s="11"/>
      <c r="F95" s="4"/>
      <c r="G95" s="4"/>
      <c r="J95" s="9"/>
      <c r="K95" s="9"/>
    </row>
    <row r="96" spans="1:11" ht="12">
      <c r="A96" s="8"/>
      <c r="D96" s="11"/>
      <c r="F96" s="4"/>
      <c r="G96" s="4"/>
      <c r="J96" s="7"/>
      <c r="K96" s="7"/>
    </row>
    <row r="97" spans="1:11" ht="12">
      <c r="A97" s="8"/>
      <c r="D97" s="11"/>
      <c r="F97" s="4"/>
      <c r="G97" s="4"/>
      <c r="J97" s="7"/>
      <c r="K97" s="7"/>
    </row>
    <row r="98" spans="1:11" ht="12">
      <c r="A98" s="8"/>
      <c r="F98" s="4"/>
      <c r="G98" s="4"/>
      <c r="J98" s="9"/>
      <c r="K98" s="9"/>
    </row>
    <row r="99" spans="1:11" ht="12">
      <c r="A99" s="8"/>
      <c r="F99" s="4"/>
      <c r="G99" s="4"/>
      <c r="J99" s="9"/>
      <c r="K99" s="9"/>
    </row>
    <row r="100" spans="1:11" ht="12">
      <c r="A100" s="8"/>
      <c r="F100" s="4"/>
      <c r="G100" s="4"/>
      <c r="H100" s="15"/>
      <c r="J100" s="7"/>
      <c r="K100" s="7"/>
    </row>
    <row r="101" spans="1:11" ht="12">
      <c r="A101" s="8"/>
      <c r="F101" s="4"/>
      <c r="G101" s="4"/>
      <c r="H101" s="15"/>
      <c r="J101" s="7"/>
      <c r="K101" s="7"/>
    </row>
    <row r="102" spans="1:11" ht="12">
      <c r="A102" s="8"/>
      <c r="F102" s="4"/>
      <c r="G102" s="4"/>
      <c r="H102" s="15"/>
      <c r="J102" s="9"/>
      <c r="K102" s="9"/>
    </row>
    <row r="103" spans="1:11" ht="12">
      <c r="A103" s="8"/>
      <c r="F103" s="4"/>
      <c r="G103" s="4"/>
      <c r="J103" s="9"/>
      <c r="K103" s="9"/>
    </row>
    <row r="104" spans="1:11" ht="12">
      <c r="A104" s="8"/>
      <c r="F104" s="4"/>
      <c r="G104" s="4"/>
      <c r="H104" s="15"/>
      <c r="J104" s="7"/>
      <c r="K104" s="7"/>
    </row>
    <row r="105" spans="1:11" ht="12">
      <c r="A105" s="8"/>
      <c r="F105" s="4"/>
      <c r="G105" s="4"/>
      <c r="H105" s="15"/>
      <c r="J105" s="7"/>
      <c r="K105" s="7"/>
    </row>
    <row r="106" spans="1:11" ht="12">
      <c r="A106" s="8"/>
      <c r="F106" s="4"/>
      <c r="G106" s="4"/>
      <c r="H106" s="15"/>
      <c r="J106" s="9"/>
      <c r="K106" s="9"/>
    </row>
    <row r="107" spans="1:11" ht="12">
      <c r="A107" s="8"/>
      <c r="F107" s="4"/>
      <c r="G107" s="4"/>
      <c r="J107" s="9"/>
      <c r="K107" s="9"/>
    </row>
    <row r="108" spans="1:11" ht="12">
      <c r="A108" s="8"/>
      <c r="F108" s="4"/>
      <c r="G108" s="4"/>
      <c r="J108" s="7"/>
      <c r="K108" s="7"/>
    </row>
    <row r="109" spans="1:11" ht="12">
      <c r="A109" s="8"/>
      <c r="F109" s="4"/>
      <c r="G109" s="4"/>
      <c r="J109" s="7"/>
      <c r="K109" s="7"/>
    </row>
    <row r="110" spans="1:11" ht="12">
      <c r="A110" s="8"/>
      <c r="F110" s="4"/>
      <c r="G110" s="4"/>
      <c r="J110" s="9"/>
      <c r="K110" s="9"/>
    </row>
    <row r="111" spans="1:11" ht="12">
      <c r="A111" s="8"/>
      <c r="F111" s="4"/>
      <c r="G111" s="4"/>
      <c r="J111" s="9"/>
      <c r="K111" s="9"/>
    </row>
    <row r="112" spans="1:11" ht="12">
      <c r="A112" s="8"/>
      <c r="F112" s="4"/>
      <c r="G112" s="4"/>
      <c r="H112" s="15"/>
      <c r="J112" s="7"/>
      <c r="K112" s="7"/>
    </row>
    <row r="113" spans="1:11" ht="12">
      <c r="A113" s="8"/>
      <c r="F113" s="4"/>
      <c r="G113" s="4"/>
      <c r="H113" s="15"/>
      <c r="J113" s="7"/>
      <c r="K113" s="7"/>
    </row>
    <row r="114" spans="1:11" ht="12">
      <c r="A114" s="8"/>
      <c r="F114" s="4"/>
      <c r="G114" s="4"/>
      <c r="H114" s="15"/>
      <c r="J114" s="9"/>
      <c r="K114" s="9"/>
    </row>
    <row r="115" spans="1:11" ht="12">
      <c r="A115" s="8"/>
      <c r="F115" s="4"/>
      <c r="G115" s="4"/>
      <c r="J115" s="9"/>
      <c r="K115" s="9"/>
    </row>
    <row r="116" spans="1:11" ht="12">
      <c r="A116" s="8"/>
      <c r="F116" s="4"/>
      <c r="G116" s="4"/>
      <c r="H116" s="15"/>
      <c r="J116" s="7"/>
      <c r="K116" s="7"/>
    </row>
    <row r="117" spans="1:11" ht="12">
      <c r="A117" s="8"/>
      <c r="F117" s="4"/>
      <c r="G117" s="4"/>
      <c r="H117" s="15"/>
      <c r="J117" s="7"/>
      <c r="K117" s="7"/>
    </row>
    <row r="118" spans="6:11" ht="12">
      <c r="F118" s="4"/>
      <c r="G118" s="4"/>
      <c r="H118" s="15"/>
      <c r="J118" s="9"/>
      <c r="K118" s="9"/>
    </row>
    <row r="119" spans="6:11" ht="12">
      <c r="F119" s="2"/>
      <c r="G119" s="2"/>
      <c r="J119" s="7"/>
      <c r="K119" s="7"/>
    </row>
    <row r="120" spans="6:11" ht="12">
      <c r="F120" s="2"/>
      <c r="G120" s="2"/>
      <c r="J120" s="7"/>
      <c r="K120" s="7"/>
    </row>
    <row r="121" spans="6:11" ht="12">
      <c r="F121" s="2"/>
      <c r="G121" s="2"/>
      <c r="J121" s="7"/>
      <c r="K121" s="7"/>
    </row>
    <row r="122" spans="6:11" ht="12">
      <c r="F122" s="2"/>
      <c r="G122" s="2"/>
      <c r="J122" s="7"/>
      <c r="K122" s="7"/>
    </row>
    <row r="123" spans="6:11" ht="12">
      <c r="F123" s="2"/>
      <c r="G123" s="2"/>
      <c r="J123" s="7"/>
      <c r="K123" s="7"/>
    </row>
    <row r="124" spans="6:11" ht="12">
      <c r="F124" s="2"/>
      <c r="G124" s="2"/>
      <c r="J124" s="7"/>
      <c r="K124" s="7"/>
    </row>
    <row r="125" spans="6:11" ht="12">
      <c r="F125" s="2"/>
      <c r="G125" s="2"/>
      <c r="J125" s="7"/>
      <c r="K125" s="7"/>
    </row>
    <row r="126" spans="6:11" ht="12">
      <c r="F126" s="2"/>
      <c r="G126" s="2"/>
      <c r="J126" s="7"/>
      <c r="K126" s="7"/>
    </row>
    <row r="127" spans="6:10" ht="12">
      <c r="F127" s="2"/>
      <c r="G127" s="2"/>
      <c r="J127" s="7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38" sqref="E38"/>
    </sheetView>
  </sheetViews>
  <sheetFormatPr defaultColWidth="8.75390625" defaultRowHeight="12.75"/>
  <cols>
    <col min="1" max="1" width="11.125" style="0" bestFit="1" customWidth="1"/>
  </cols>
  <sheetData>
    <row r="1" spans="1:2" ht="12.75">
      <c r="A1" s="18"/>
      <c r="B1" t="s">
        <v>15</v>
      </c>
    </row>
    <row r="2" spans="1:2" ht="12.75">
      <c r="A2" t="s">
        <v>16</v>
      </c>
      <c r="B2" t="s">
        <v>26</v>
      </c>
    </row>
    <row r="3" spans="1:4" ht="12.75">
      <c r="A3" t="s">
        <v>17</v>
      </c>
      <c r="B3" s="16">
        <v>615.239</v>
      </c>
      <c r="D3" t="s">
        <v>27</v>
      </c>
    </row>
    <row r="5" ht="12.75">
      <c r="A5" t="s">
        <v>18</v>
      </c>
    </row>
    <row r="6" spans="1:7" ht="12.75">
      <c r="A6" t="s">
        <v>2</v>
      </c>
      <c r="B6" t="s">
        <v>1</v>
      </c>
      <c r="C6" t="s">
        <v>0</v>
      </c>
      <c r="D6" t="s">
        <v>19</v>
      </c>
      <c r="F6" t="s">
        <v>20</v>
      </c>
      <c r="G6" t="s">
        <v>21</v>
      </c>
    </row>
    <row r="7" spans="1:4" ht="12.75">
      <c r="A7">
        <v>0</v>
      </c>
      <c r="B7" s="16">
        <v>-1</v>
      </c>
      <c r="C7" s="16">
        <v>-1</v>
      </c>
      <c r="D7" s="19"/>
    </row>
    <row r="8" spans="1:7" ht="12.75">
      <c r="A8">
        <v>5.63</v>
      </c>
      <c r="B8" s="16">
        <v>17.4</v>
      </c>
      <c r="C8" s="16">
        <v>6.25</v>
      </c>
      <c r="D8" s="19">
        <f>B8/C8</f>
        <v>2.784</v>
      </c>
      <c r="F8">
        <v>0.00563</v>
      </c>
      <c r="G8">
        <f>B8-B7</f>
        <v>18.4</v>
      </c>
    </row>
    <row r="9" spans="1:7" ht="12.75">
      <c r="A9">
        <v>11.96</v>
      </c>
      <c r="B9" s="16">
        <v>40</v>
      </c>
      <c r="C9" s="16">
        <v>15.4</v>
      </c>
      <c r="D9" s="19">
        <f>B9/C9</f>
        <v>2.5974025974025974</v>
      </c>
      <c r="F9">
        <v>0.01196</v>
      </c>
      <c r="G9">
        <f>B9-B7</f>
        <v>41</v>
      </c>
    </row>
    <row r="10" spans="1:7" ht="12.75">
      <c r="A10">
        <v>21.55</v>
      </c>
      <c r="B10" s="16">
        <v>74.3</v>
      </c>
      <c r="C10" s="16">
        <v>29.4</v>
      </c>
      <c r="D10" s="19">
        <f>B10/C10</f>
        <v>2.5272108843537415</v>
      </c>
      <c r="F10">
        <v>0.02155</v>
      </c>
      <c r="G10">
        <f>B10-B7</f>
        <v>75.3</v>
      </c>
    </row>
    <row r="12" spans="3:6" ht="12.75">
      <c r="C12" t="s">
        <v>22</v>
      </c>
      <c r="D12" s="19">
        <f>(D8+D9+D10)/3</f>
        <v>2.6362044939187794</v>
      </c>
      <c r="E12" t="s">
        <v>23</v>
      </c>
      <c r="F12" s="16">
        <f>1/3574.3</f>
        <v>0.0002797750608510757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Mahaffey</dc:creator>
  <cp:keywords/>
  <dc:description/>
  <cp:lastModifiedBy>Alexis Fischer</cp:lastModifiedBy>
  <cp:lastPrinted>2007-07-01T20:58:08Z</cp:lastPrinted>
  <dcterms:created xsi:type="dcterms:W3CDTF">2007-05-22T07:21:34Z</dcterms:created>
  <dcterms:modified xsi:type="dcterms:W3CDTF">2012-06-28T03:14:10Z</dcterms:modified>
  <cp:category/>
  <cp:version/>
  <cp:contentType/>
  <cp:contentStatus/>
</cp:coreProperties>
</file>