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3"/>
  </bookViews>
  <sheets>
    <sheet name="Station 1 PvE_PA" sheetId="1" r:id="rId1"/>
    <sheet name="Station 2 PvE_DN" sheetId="2" r:id="rId2"/>
    <sheet name="Station 3 PvE_DN" sheetId="3" r:id="rId3"/>
    <sheet name="Station 4 PvE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comments2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comments3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sharedStrings.xml><?xml version="1.0" encoding="utf-8"?>
<sst xmlns="http://schemas.openxmlformats.org/spreadsheetml/2006/main" count="622" uniqueCount="251">
  <si>
    <t>A5</t>
  </si>
  <si>
    <t>P7</t>
  </si>
  <si>
    <t>A6</t>
  </si>
  <si>
    <t>P8</t>
  </si>
  <si>
    <t>B1</t>
  </si>
  <si>
    <t>P9</t>
  </si>
  <si>
    <t>B2</t>
  </si>
  <si>
    <t>P10</t>
  </si>
  <si>
    <t>B3</t>
  </si>
  <si>
    <t>P11</t>
  </si>
  <si>
    <t>B4</t>
  </si>
  <si>
    <t>P12</t>
  </si>
  <si>
    <t>B5</t>
  </si>
  <si>
    <t>P13</t>
  </si>
  <si>
    <t>B6</t>
  </si>
  <si>
    <t>P14</t>
  </si>
  <si>
    <t>C1</t>
  </si>
  <si>
    <t>P15</t>
  </si>
  <si>
    <t>C2</t>
  </si>
  <si>
    <t>P16</t>
  </si>
  <si>
    <t>C3</t>
  </si>
  <si>
    <t>P17</t>
  </si>
  <si>
    <t>C4</t>
  </si>
  <si>
    <t>P18</t>
  </si>
  <si>
    <t>C5</t>
  </si>
  <si>
    <t>P19</t>
  </si>
  <si>
    <t>C6</t>
  </si>
  <si>
    <t>P20</t>
  </si>
  <si>
    <t>D1</t>
  </si>
  <si>
    <t>P21</t>
  </si>
  <si>
    <t>D2</t>
  </si>
  <si>
    <t>P22</t>
  </si>
  <si>
    <t>D3</t>
  </si>
  <si>
    <t>P23</t>
  </si>
  <si>
    <t>D4</t>
  </si>
  <si>
    <t>P24</t>
  </si>
  <si>
    <t>D5</t>
  </si>
  <si>
    <t>P25</t>
  </si>
  <si>
    <t>D6</t>
  </si>
  <si>
    <t>gollum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</si>
  <si>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</si>
  <si>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</si>
  <si>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</si>
  <si>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</si>
  <si>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</si>
  <si>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</si>
  <si>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</si>
  <si>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</si>
  <si>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</si>
  <si>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</si>
  <si>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</si>
  <si>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</si>
  <si>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</si>
  <si>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</si>
  <si>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</si>
  <si>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</si>
  <si>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</si>
  <si>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</si>
  <si>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</si>
  <si>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</si>
  <si>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</si>
  <si>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</si>
  <si>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</si>
  <si>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</si>
  <si>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</si>
  <si>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Volume C14</t>
  </si>
  <si>
    <t>DPM</t>
  </si>
  <si>
    <t>P51</t>
  </si>
  <si>
    <t>1 m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</si>
  <si>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</si>
  <si>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</si>
  <si>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</si>
  <si>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</si>
  <si>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</si>
  <si>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</si>
  <si>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</si>
  <si>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</si>
  <si>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</si>
  <si>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</si>
  <si>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</si>
  <si>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</si>
  <si>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</si>
  <si>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</si>
  <si>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</si>
  <si>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</si>
  <si>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</si>
  <si>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</si>
  <si>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</si>
  <si>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</si>
  <si>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</si>
  <si>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</si>
  <si>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</si>
  <si>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</si>
  <si>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</si>
  <si>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5 m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</si>
  <si>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</si>
  <si>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</si>
  <si>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</si>
  <si>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</si>
  <si>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</si>
  <si>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</si>
  <si>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</si>
  <si>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</si>
  <si>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</si>
  <si>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</si>
  <si>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</si>
  <si>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</si>
  <si>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</si>
  <si>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</si>
  <si>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</si>
  <si>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</si>
  <si>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</si>
  <si>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</si>
  <si>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</si>
  <si>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</si>
  <si>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</si>
  <si>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</si>
  <si>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</si>
  <si>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</si>
  <si>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</si>
  <si>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</si>
  <si>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</si>
  <si>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</si>
  <si>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</si>
  <si>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</si>
  <si>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</si>
  <si>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</si>
  <si>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</si>
  <si>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</si>
  <si>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</si>
  <si>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</si>
  <si>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</si>
  <si>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</si>
  <si>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</si>
  <si>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</si>
  <si>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</si>
  <si>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</si>
  <si>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</si>
  <si>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</si>
  <si>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</si>
  <si>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</si>
  <si>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</si>
  <si>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</si>
  <si>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</si>
  <si>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</si>
  <si>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</si>
  <si>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</si>
  <si>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</si>
  <si>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</si>
  <si>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</si>
  <si>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</si>
  <si>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</si>
  <si>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</si>
  <si>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</si>
  <si>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</si>
  <si>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</si>
  <si>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</si>
  <si>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</si>
  <si>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</si>
  <si>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</si>
  <si>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</si>
  <si>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</si>
  <si>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</si>
  <si>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</si>
  <si>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</si>
  <si>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</si>
  <si>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</si>
  <si>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</si>
  <si>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</si>
  <si>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</si>
  <si>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</si>
  <si>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</si>
  <si>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</si>
  <si>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</si>
  <si>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</si>
  <si>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</si>
  <si>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</si>
  <si>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</si>
  <si>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</si>
  <si>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</si>
  <si>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</si>
  <si>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</si>
  <si>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</si>
  <si>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</si>
  <si>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</si>
  <si>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</si>
  <si>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</si>
  <si>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</si>
  <si>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</si>
  <si>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</si>
  <si>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</si>
  <si>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</si>
  <si>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</si>
  <si>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</si>
  <si>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</si>
  <si>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</si>
  <si>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</si>
  <si>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</si>
  <si>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</si>
  <si>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</si>
  <si>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</si>
  <si>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</si>
  <si>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</si>
  <si>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</si>
  <si>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</si>
  <si>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</si>
  <si>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</si>
  <si>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</si>
  <si>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</si>
  <si>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</si>
  <si>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</si>
  <si>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</si>
  <si>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</si>
  <si>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</si>
  <si>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</si>
  <si>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</si>
  <si>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</si>
  <si>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</si>
  <si>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</si>
  <si>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umol l hr</t>
  </si>
  <si>
    <t>Volumes filtered (ml):</t>
  </si>
  <si>
    <t>Depth</t>
  </si>
  <si>
    <t>DIC (µM)</t>
  </si>
  <si>
    <t>specific activity</t>
  </si>
  <si>
    <t>ml</t>
  </si>
  <si>
    <t>uM</t>
  </si>
  <si>
    <t>particulate</t>
  </si>
  <si>
    <t>Photosynthetron:</t>
  </si>
  <si>
    <t>Sample #</t>
  </si>
  <si>
    <t>Date</t>
  </si>
  <si>
    <t>Well</t>
  </si>
  <si>
    <t>Start</t>
  </si>
  <si>
    <t>Stop</t>
  </si>
  <si>
    <t>Duration</t>
  </si>
  <si>
    <t>Irradiance</t>
  </si>
  <si>
    <t>DPM</t>
  </si>
  <si>
    <t>C-uptake</t>
  </si>
  <si>
    <r>
      <t>(umol quanta m</t>
    </r>
    <r>
      <rPr>
        <vertAlign val="superscript"/>
        <sz val="14"/>
        <rFont val="Arial"/>
        <family val="2"/>
      </rPr>
      <t>-2</t>
    </r>
    <r>
      <rPr>
        <sz val="14"/>
        <rFont val="Arial"/>
        <family val="2"/>
      </rPr>
      <t xml:space="preserve"> s</t>
    </r>
    <r>
      <rPr>
        <vertAlign val="superscript"/>
        <sz val="14"/>
        <rFont val="Arial"/>
        <family val="2"/>
      </rPr>
      <t>-1</t>
    </r>
    <r>
      <rPr>
        <sz val="14"/>
        <rFont val="Arial"/>
        <family val="2"/>
      </rPr>
      <t>)</t>
    </r>
  </si>
  <si>
    <r>
      <t>(mg C m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</si>
  <si>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g C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hr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</si>
  <si>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P1</t>
  </si>
  <si>
    <t>SA</t>
  </si>
  <si>
    <t>P2</t>
  </si>
  <si>
    <t>A1</t>
  </si>
  <si>
    <t>P3</t>
  </si>
  <si>
    <t>A2</t>
  </si>
  <si>
    <t>P4</t>
  </si>
  <si>
    <t>A3</t>
  </si>
  <si>
    <t>P5</t>
  </si>
  <si>
    <t>A4</t>
  </si>
  <si>
    <t>P6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</si>
</sst>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0" fontId="5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5" fillId="0" borderId="18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0" fillId="0" borderId="0" xfId="0" applyNumberFormat="1" applyAlignment="1">
      <alignment/>
    </xf>
    <xf numFmtId="0" fontId="5" fillId="0" borderId="21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9075"/>
          <c:w val="0.966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Photosynthetron 25m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'[1]Photosynthetran'!$H$13:$H$36</c:f>
              <c:numCache>
                <c:ptCount val="24"/>
                <c:pt idx="0">
                  <c:v>150</c:v>
                </c:pt>
                <c:pt idx="1">
                  <c:v>815</c:v>
                </c:pt>
                <c:pt idx="2">
                  <c:v>1160</c:v>
                </c:pt>
                <c:pt idx="3">
                  <c:v>1470</c:v>
                </c:pt>
                <c:pt idx="4">
                  <c:v>1300</c:v>
                </c:pt>
                <c:pt idx="5">
                  <c:v>260</c:v>
                </c:pt>
                <c:pt idx="6">
                  <c:v>280</c:v>
                </c:pt>
                <c:pt idx="7">
                  <c:v>1380</c:v>
                </c:pt>
                <c:pt idx="8">
                  <c:v>840</c:v>
                </c:pt>
                <c:pt idx="9">
                  <c:v>2080</c:v>
                </c:pt>
                <c:pt idx="10">
                  <c:v>159</c:v>
                </c:pt>
                <c:pt idx="11">
                  <c:v>147</c:v>
                </c:pt>
                <c:pt idx="12">
                  <c:v>490</c:v>
                </c:pt>
                <c:pt idx="13">
                  <c:v>135</c:v>
                </c:pt>
                <c:pt idx="14">
                  <c:v>1400</c:v>
                </c:pt>
                <c:pt idx="15">
                  <c:v>430</c:v>
                </c:pt>
                <c:pt idx="16">
                  <c:v>800</c:v>
                </c:pt>
                <c:pt idx="17">
                  <c:v>166</c:v>
                </c:pt>
                <c:pt idx="18">
                  <c:v>31</c:v>
                </c:pt>
                <c:pt idx="19">
                  <c:v>260</c:v>
                </c:pt>
                <c:pt idx="20">
                  <c:v>400</c:v>
                </c:pt>
                <c:pt idx="21">
                  <c:v>235</c:v>
                </c:pt>
                <c:pt idx="22">
                  <c:v>185</c:v>
                </c:pt>
                <c:pt idx="23">
                  <c:v>21</c:v>
                </c:pt>
              </c:numCache>
            </c:numRef>
          </c:xVal>
          <c:yVal>
            <c:numRef>
              <c:f>'[1]Photosynthetran'!$K$13:$K$36</c:f>
              <c:numCache>
                <c:ptCount val="24"/>
                <c:pt idx="0">
                  <c:v>0.2771362246092166</c:v>
                </c:pt>
                <c:pt idx="1">
                  <c:v>0.5852514229662912</c:v>
                </c:pt>
                <c:pt idx="2">
                  <c:v>0.5760414577980091</c:v>
                </c:pt>
                <c:pt idx="3">
                  <c:v>0.6254403618824314</c:v>
                </c:pt>
                <c:pt idx="4">
                  <c:v>0.6656293007985715</c:v>
                </c:pt>
                <c:pt idx="5">
                  <c:v>0.36170045024526154</c:v>
                </c:pt>
                <c:pt idx="6">
                  <c:v>0.38681853706784913</c:v>
                </c:pt>
                <c:pt idx="7">
                  <c:v>0.8088023956873209</c:v>
                </c:pt>
                <c:pt idx="8">
                  <c:v>0.5961359272560792</c:v>
                </c:pt>
                <c:pt idx="9">
                  <c:v>0.6932591963034179</c:v>
                </c:pt>
                <c:pt idx="10">
                  <c:v>0.23778455525382933</c:v>
                </c:pt>
                <c:pt idx="11">
                  <c:v>0.2645771811979228</c:v>
                </c:pt>
                <c:pt idx="12">
                  <c:v>0.6179049358356552</c:v>
                </c:pt>
                <c:pt idx="13">
                  <c:v>0.21434100755274757</c:v>
                </c:pt>
                <c:pt idx="14">
                  <c:v>0.7091673179577235</c:v>
                </c:pt>
                <c:pt idx="15">
                  <c:v>0.8582012997717431</c:v>
                </c:pt>
                <c:pt idx="16">
                  <c:v>0.8808075779120722</c:v>
                </c:pt>
                <c:pt idx="17">
                  <c:v>0.41779751081570715</c:v>
                </c:pt>
                <c:pt idx="18">
                  <c:v>0.13814947752423182</c:v>
                </c:pt>
                <c:pt idx="19">
                  <c:v>0.39267942399311956</c:v>
                </c:pt>
                <c:pt idx="20">
                  <c:v>0.5500861014146686</c:v>
                </c:pt>
                <c:pt idx="21">
                  <c:v>0.46635914533937656</c:v>
                </c:pt>
                <c:pt idx="22">
                  <c:v>0.4110993543296838</c:v>
                </c:pt>
                <c:pt idx="23">
                  <c:v>0.1490339818140198</c:v>
                </c:pt>
              </c:numCache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 val="autoZero"/>
        <c:crossBetween val="midCat"/>
        <c:dispUnits/>
      </c:val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090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v>Photosynthetron 100m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'[1]Photosynthetran'!$H$45:$H$68</c:f>
              <c:numCache>
                <c:ptCount val="24"/>
                <c:pt idx="0">
                  <c:v>85</c:v>
                </c:pt>
                <c:pt idx="1">
                  <c:v>430</c:v>
                </c:pt>
                <c:pt idx="2">
                  <c:v>470</c:v>
                </c:pt>
                <c:pt idx="3">
                  <c:v>107</c:v>
                </c:pt>
                <c:pt idx="4">
                  <c:v>290</c:v>
                </c:pt>
                <c:pt idx="5">
                  <c:v>35</c:v>
                </c:pt>
                <c:pt idx="6">
                  <c:v>380</c:v>
                </c:pt>
                <c:pt idx="7">
                  <c:v>90</c:v>
                </c:pt>
                <c:pt idx="8">
                  <c:v>963</c:v>
                </c:pt>
                <c:pt idx="9">
                  <c:v>589</c:v>
                </c:pt>
                <c:pt idx="10">
                  <c:v>69</c:v>
                </c:pt>
                <c:pt idx="11">
                  <c:v>265</c:v>
                </c:pt>
                <c:pt idx="12">
                  <c:v>38</c:v>
                </c:pt>
                <c:pt idx="13">
                  <c:v>510</c:v>
                </c:pt>
                <c:pt idx="14">
                  <c:v>860</c:v>
                </c:pt>
                <c:pt idx="15">
                  <c:v>66</c:v>
                </c:pt>
                <c:pt idx="16">
                  <c:v>116</c:v>
                </c:pt>
                <c:pt idx="17">
                  <c:v>288</c:v>
                </c:pt>
                <c:pt idx="18">
                  <c:v>63</c:v>
                </c:pt>
                <c:pt idx="19">
                  <c:v>105</c:v>
                </c:pt>
                <c:pt idx="20">
                  <c:v>324</c:v>
                </c:pt>
                <c:pt idx="21">
                  <c:v>38</c:v>
                </c:pt>
                <c:pt idx="22">
                  <c:v>180</c:v>
                </c:pt>
                <c:pt idx="23">
                  <c:v>35</c:v>
                </c:pt>
              </c:numCache>
            </c:numRef>
          </c:xVal>
          <c:yVal>
            <c:numRef>
              <c:f>'[1]Photosynthetran'!$I$45:$I$68</c:f>
              <c:numCache>
                <c:ptCount val="24"/>
                <c:pt idx="0">
                  <c:v>660</c:v>
                </c:pt>
                <c:pt idx="1">
                  <c:v>639</c:v>
                </c:pt>
                <c:pt idx="2">
                  <c:v>682</c:v>
                </c:pt>
                <c:pt idx="3">
                  <c:v>1056</c:v>
                </c:pt>
                <c:pt idx="4">
                  <c:v>1011</c:v>
                </c:pt>
                <c:pt idx="5">
                  <c:v>690</c:v>
                </c:pt>
                <c:pt idx="6">
                  <c:v>846</c:v>
                </c:pt>
                <c:pt idx="7">
                  <c:v>1120</c:v>
                </c:pt>
                <c:pt idx="8">
                  <c:v>268</c:v>
                </c:pt>
                <c:pt idx="9">
                  <c:v>423</c:v>
                </c:pt>
                <c:pt idx="10">
                  <c:v>1012</c:v>
                </c:pt>
                <c:pt idx="11">
                  <c:v>949</c:v>
                </c:pt>
                <c:pt idx="12">
                  <c:v>600</c:v>
                </c:pt>
                <c:pt idx="13">
                  <c:v>392</c:v>
                </c:pt>
                <c:pt idx="14">
                  <c:v>215</c:v>
                </c:pt>
                <c:pt idx="15">
                  <c:v>1105</c:v>
                </c:pt>
                <c:pt idx="16">
                  <c:v>1238</c:v>
                </c:pt>
                <c:pt idx="17">
                  <c:v>990</c:v>
                </c:pt>
                <c:pt idx="18">
                  <c:v>231</c:v>
                </c:pt>
                <c:pt idx="19">
                  <c:v>1216</c:v>
                </c:pt>
                <c:pt idx="20">
                  <c:v>784</c:v>
                </c:pt>
                <c:pt idx="21">
                  <c:v>1072</c:v>
                </c:pt>
                <c:pt idx="22">
                  <c:v>1337</c:v>
                </c:pt>
                <c:pt idx="23">
                  <c:v>855</c:v>
                </c:pt>
              </c:numCache>
            </c:numRef>
          </c:yVal>
          <c:smooth val="0"/>
        </c:ser>
        <c:axId val="44711121"/>
        <c:axId val="66855770"/>
      </c:scatterChart>
      <c:val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 val="autoZero"/>
        <c:crossBetween val="midCat"/>
        <c:dispUnits/>
      </c:valAx>
      <c:valAx>
        <c:axId val="66855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5m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2 PvE_DN'!$I$46:$I$69</c:f>
              <c:numCache/>
            </c:numRef>
          </c:xVal>
          <c:yVal>
            <c:numRef>
              <c:f>'Station 2 PvE_DN'!$L$46:$L$69</c:f>
              <c:numCache/>
            </c:numRef>
          </c:yVal>
          <c:smooth val="0"/>
        </c:ser>
        <c:axId val="64831019"/>
        <c:axId val="46608260"/>
      </c:scatterChart>
      <c:val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8260"/>
        <c:crosses val="autoZero"/>
        <c:crossBetween val="midCat"/>
        <c:dispUnits/>
      </c:valAx>
      <c:valAx>
        <c:axId val="46608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1m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2 PvE_DN'!$I$14:$I$37</c:f>
              <c:numCache/>
            </c:numRef>
          </c:xVal>
          <c:yVal>
            <c:numRef>
              <c:f>'Station 2 PvE_DN'!$L$14:$L$37</c:f>
              <c:numCache/>
            </c:numRef>
          </c:yVal>
          <c:smooth val="0"/>
        </c:ser>
        <c:axId val="16821157"/>
        <c:axId val="17172686"/>
      </c:scatterChart>
      <c:val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 val="autoZero"/>
        <c:crossBetween val="midCat"/>
        <c:dispUnits/>
      </c:val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25.5°C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3 PvE_DN'!$I$46:$I$69</c:f>
              <c:numCache/>
            </c:numRef>
          </c:xVal>
          <c:yVal>
            <c:numRef>
              <c:f>'Station 3 PvE_DN'!$L$46:$L$69</c:f>
              <c:numCache/>
            </c:numRef>
          </c:yVal>
          <c:smooth val="0"/>
        </c:ser>
        <c:axId val="20336447"/>
        <c:axId val="48810296"/>
      </c:scatterChart>
      <c:val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 val="autoZero"/>
        <c:crossBetween val="midCat"/>
        <c:dispUnits/>
      </c:valAx>
      <c:valAx>
        <c:axId val="4881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21 C°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2275"/>
          <c:h val="0.7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3 PvE_DN'!$I$14:$I$37</c:f>
              <c:numCache/>
            </c:numRef>
          </c:xVal>
          <c:yVal>
            <c:numRef>
              <c:f>'Station 3 PvE_DN'!$L$14:$L$37</c:f>
              <c:numCache/>
            </c:numRef>
          </c:yVal>
          <c:smooth val="0"/>
        </c:ser>
        <c:axId val="36639481"/>
        <c:axId val="61319874"/>
      </c:scatterChart>
      <c:val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9874"/>
        <c:crosses val="autoZero"/>
        <c:crossBetween val="midCat"/>
        <c:dispUnits/>
      </c:val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6055"/>
          <c:w val="0.128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St4  #1</a:t>
            </a:r>
          </a:p>
        </c:rich>
      </c:tx>
      <c:layout>
        <c:manualLayout>
          <c:xMode val="factor"/>
          <c:yMode val="factor"/>
          <c:x val="-0.00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4575"/>
          <c:w val="0.8845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4 PvE'!$H$14:$H$37</c:f>
              <c:numCache/>
            </c:numRef>
          </c:xVal>
          <c:yVal>
            <c:numRef>
              <c:f>'Station 4 PvE'!$K$14:$K$37</c:f>
              <c:numCache/>
            </c:numRef>
          </c:yVal>
          <c:smooth val="0"/>
        </c:ser>
        <c:axId val="15007955"/>
        <c:axId val="853868"/>
      </c:scatterChart>
      <c:val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868"/>
        <c:crosses val="autoZero"/>
        <c:crossBetween val="midCat"/>
        <c:dispUnits/>
      </c:valAx>
      <c:valAx>
        <c:axId val="85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Uptake 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7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St4  #2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4625"/>
          <c:w val="0.884"/>
          <c:h val="0.7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4 PvE'!$H$46:$H$69</c:f>
              <c:numCache/>
            </c:numRef>
          </c:xVal>
          <c:yVal>
            <c:numRef>
              <c:f>'Station 4 PvE'!$K$46:$K$69</c:f>
              <c:numCache/>
            </c:numRef>
          </c:yVal>
          <c:smooth val="0"/>
        </c:ser>
        <c:axId val="7684813"/>
        <c:axId val="2054454"/>
      </c:scatterChart>
      <c:val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crossBetween val="midCat"/>
        <c:dispUnits/>
      </c:val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Uptake 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71</xdr:row>
      <xdr:rowOff>123825</xdr:rowOff>
    </xdr:from>
    <xdr:to>
      <xdr:col>7</xdr:col>
      <xdr:colOff>133350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476250" y="16240125"/>
        <a:ext cx="53435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71</xdr:row>
      <xdr:rowOff>133350</xdr:rowOff>
    </xdr:from>
    <xdr:to>
      <xdr:col>11</xdr:col>
      <xdr:colOff>523875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6238875" y="16249650"/>
        <a:ext cx="44291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73</xdr:row>
      <xdr:rowOff>9525</xdr:rowOff>
    </xdr:from>
    <xdr:to>
      <xdr:col>13</xdr:col>
      <xdr:colOff>228600</xdr:colOff>
      <xdr:row>90</xdr:row>
      <xdr:rowOff>95250</xdr:rowOff>
    </xdr:to>
    <xdr:graphicFrame>
      <xdr:nvGraphicFramePr>
        <xdr:cNvPr id="1" name="Graphique 1"/>
        <xdr:cNvGraphicFramePr/>
      </xdr:nvGraphicFramePr>
      <xdr:xfrm>
        <a:off x="8905875" y="16440150"/>
        <a:ext cx="3924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73</xdr:row>
      <xdr:rowOff>0</xdr:rowOff>
    </xdr:from>
    <xdr:to>
      <xdr:col>9</xdr:col>
      <xdr:colOff>85725</xdr:colOff>
      <xdr:row>90</xdr:row>
      <xdr:rowOff>85725</xdr:rowOff>
    </xdr:to>
    <xdr:graphicFrame>
      <xdr:nvGraphicFramePr>
        <xdr:cNvPr id="2" name="Graphique 2"/>
        <xdr:cNvGraphicFramePr/>
      </xdr:nvGraphicFramePr>
      <xdr:xfrm>
        <a:off x="4562475" y="16430625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73</xdr:row>
      <xdr:rowOff>9525</xdr:rowOff>
    </xdr:from>
    <xdr:to>
      <xdr:col>13</xdr:col>
      <xdr:colOff>228600</xdr:colOff>
      <xdr:row>90</xdr:row>
      <xdr:rowOff>95250</xdr:rowOff>
    </xdr:to>
    <xdr:graphicFrame>
      <xdr:nvGraphicFramePr>
        <xdr:cNvPr id="1" name="Graphique 1"/>
        <xdr:cNvGraphicFramePr/>
      </xdr:nvGraphicFramePr>
      <xdr:xfrm>
        <a:off x="8905875" y="16440150"/>
        <a:ext cx="3924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73</xdr:row>
      <xdr:rowOff>0</xdr:rowOff>
    </xdr:from>
    <xdr:to>
      <xdr:col>9</xdr:col>
      <xdr:colOff>152400</xdr:colOff>
      <xdr:row>90</xdr:row>
      <xdr:rowOff>85725</xdr:rowOff>
    </xdr:to>
    <xdr:graphicFrame>
      <xdr:nvGraphicFramePr>
        <xdr:cNvPr id="2" name="Graphique 2"/>
        <xdr:cNvGraphicFramePr/>
      </xdr:nvGraphicFramePr>
      <xdr:xfrm>
        <a:off x="4619625" y="16430625"/>
        <a:ext cx="39338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71</xdr:row>
      <xdr:rowOff>95250</xdr:rowOff>
    </xdr:from>
    <xdr:to>
      <xdr:col>6</xdr:col>
      <xdr:colOff>733425</xdr:colOff>
      <xdr:row>88</xdr:row>
      <xdr:rowOff>38100</xdr:rowOff>
    </xdr:to>
    <xdr:graphicFrame>
      <xdr:nvGraphicFramePr>
        <xdr:cNvPr id="1" name="Graphique 2"/>
        <xdr:cNvGraphicFramePr/>
      </xdr:nvGraphicFramePr>
      <xdr:xfrm>
        <a:off x="2171700" y="16202025"/>
        <a:ext cx="3933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71</xdr:row>
      <xdr:rowOff>114300</xdr:rowOff>
    </xdr:from>
    <xdr:to>
      <xdr:col>10</xdr:col>
      <xdr:colOff>104775</xdr:colOff>
      <xdr:row>88</xdr:row>
      <xdr:rowOff>47625</xdr:rowOff>
    </xdr:to>
    <xdr:graphicFrame>
      <xdr:nvGraphicFramePr>
        <xdr:cNvPr id="2" name="Graphique 3"/>
        <xdr:cNvGraphicFramePr/>
      </xdr:nvGraphicFramePr>
      <xdr:xfrm>
        <a:off x="6438900" y="16221075"/>
        <a:ext cx="39243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hawaii.edu/Users\danbidou\Documents\Donn&#233;es%20utilisateurs%20Microsoft\Pi&#232;ces%20jointes%20enregistr&#233;es\primaryprodstati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"/>
      <sheetName val="t=0"/>
      <sheetName val="10 µm"/>
      <sheetName val="2 µm"/>
      <sheetName val="0.2 µm"/>
      <sheetName val="graph whole"/>
      <sheetName val="graph sized"/>
      <sheetName val="NOTES"/>
      <sheetName val="experiment"/>
      <sheetName val="Photosynthetran"/>
    </sheetNames>
    <sheetDataSet>
      <sheetData sheetId="9">
        <row r="13">
          <cell r="H13">
            <v>150</v>
          </cell>
          <cell r="K13">
            <v>0.2771362246092166</v>
          </cell>
        </row>
        <row r="14">
          <cell r="H14">
            <v>815</v>
          </cell>
          <cell r="K14">
            <v>0.5852514229662912</v>
          </cell>
        </row>
        <row r="15">
          <cell r="H15">
            <v>1160</v>
          </cell>
          <cell r="K15">
            <v>0.5760414577980091</v>
          </cell>
        </row>
        <row r="16">
          <cell r="H16">
            <v>1470</v>
          </cell>
          <cell r="K16">
            <v>0.6254403618824314</v>
          </cell>
        </row>
        <row r="17">
          <cell r="H17">
            <v>1300</v>
          </cell>
          <cell r="K17">
            <v>0.6656293007985715</v>
          </cell>
        </row>
        <row r="18">
          <cell r="H18">
            <v>260</v>
          </cell>
          <cell r="K18">
            <v>0.36170045024526154</v>
          </cell>
        </row>
        <row r="19">
          <cell r="H19">
            <v>280</v>
          </cell>
          <cell r="K19">
            <v>0.38681853706784913</v>
          </cell>
        </row>
        <row r="20">
          <cell r="H20">
            <v>1380</v>
          </cell>
          <cell r="K20">
            <v>0.8088023956873209</v>
          </cell>
        </row>
        <row r="21">
          <cell r="H21">
            <v>840</v>
          </cell>
          <cell r="K21">
            <v>0.5961359272560792</v>
          </cell>
        </row>
        <row r="22">
          <cell r="H22">
            <v>2080</v>
          </cell>
          <cell r="K22">
            <v>0.6932591963034179</v>
          </cell>
        </row>
        <row r="23">
          <cell r="H23">
            <v>159</v>
          </cell>
          <cell r="K23">
            <v>0.23778455525382933</v>
          </cell>
        </row>
        <row r="24">
          <cell r="H24">
            <v>147</v>
          </cell>
          <cell r="K24">
            <v>0.2645771811979228</v>
          </cell>
        </row>
        <row r="25">
          <cell r="H25">
            <v>490</v>
          </cell>
          <cell r="K25">
            <v>0.6179049358356552</v>
          </cell>
        </row>
        <row r="26">
          <cell r="H26">
            <v>135</v>
          </cell>
          <cell r="K26">
            <v>0.21434100755274757</v>
          </cell>
        </row>
        <row r="27">
          <cell r="H27">
            <v>1400</v>
          </cell>
          <cell r="K27">
            <v>0.7091673179577235</v>
          </cell>
        </row>
        <row r="28">
          <cell r="H28">
            <v>430</v>
          </cell>
          <cell r="K28">
            <v>0.8582012997717431</v>
          </cell>
        </row>
        <row r="29">
          <cell r="H29">
            <v>800</v>
          </cell>
          <cell r="K29">
            <v>0.8808075779120722</v>
          </cell>
        </row>
        <row r="30">
          <cell r="H30">
            <v>166</v>
          </cell>
          <cell r="K30">
            <v>0.41779751081570715</v>
          </cell>
        </row>
        <row r="31">
          <cell r="H31">
            <v>31</v>
          </cell>
          <cell r="K31">
            <v>0.13814947752423182</v>
          </cell>
        </row>
        <row r="32">
          <cell r="H32">
            <v>260</v>
          </cell>
          <cell r="K32">
            <v>0.39267942399311956</v>
          </cell>
        </row>
        <row r="33">
          <cell r="H33">
            <v>400</v>
          </cell>
          <cell r="K33">
            <v>0.5500861014146686</v>
          </cell>
        </row>
        <row r="34">
          <cell r="H34">
            <v>235</v>
          </cell>
          <cell r="K34">
            <v>0.46635914533937656</v>
          </cell>
        </row>
        <row r="35">
          <cell r="H35">
            <v>185</v>
          </cell>
          <cell r="K35">
            <v>0.4110993543296838</v>
          </cell>
        </row>
        <row r="36">
          <cell r="H36">
            <v>21</v>
          </cell>
          <cell r="K36">
            <v>0.1490339818140198</v>
          </cell>
        </row>
        <row r="45">
          <cell r="H45">
            <v>85</v>
          </cell>
          <cell r="I45">
            <v>660</v>
          </cell>
        </row>
        <row r="46">
          <cell r="H46">
            <v>430</v>
          </cell>
          <cell r="I46">
            <v>639</v>
          </cell>
        </row>
        <row r="47">
          <cell r="H47">
            <v>470</v>
          </cell>
          <cell r="I47">
            <v>682</v>
          </cell>
        </row>
        <row r="48">
          <cell r="H48">
            <v>107</v>
          </cell>
          <cell r="I48">
            <v>1056</v>
          </cell>
        </row>
        <row r="49">
          <cell r="H49">
            <v>290</v>
          </cell>
          <cell r="I49">
            <v>1011</v>
          </cell>
        </row>
        <row r="50">
          <cell r="H50">
            <v>35</v>
          </cell>
          <cell r="I50">
            <v>690</v>
          </cell>
        </row>
        <row r="51">
          <cell r="H51">
            <v>380</v>
          </cell>
          <cell r="I51">
            <v>846</v>
          </cell>
        </row>
        <row r="52">
          <cell r="H52">
            <v>90</v>
          </cell>
          <cell r="I52">
            <v>1120</v>
          </cell>
        </row>
        <row r="53">
          <cell r="H53">
            <v>963</v>
          </cell>
          <cell r="I53">
            <v>268</v>
          </cell>
        </row>
        <row r="54">
          <cell r="H54">
            <v>589</v>
          </cell>
          <cell r="I54">
            <v>423</v>
          </cell>
        </row>
        <row r="55">
          <cell r="H55">
            <v>69</v>
          </cell>
          <cell r="I55">
            <v>1012</v>
          </cell>
        </row>
        <row r="56">
          <cell r="H56">
            <v>265</v>
          </cell>
          <cell r="I56">
            <v>949</v>
          </cell>
        </row>
        <row r="57">
          <cell r="H57">
            <v>38</v>
          </cell>
          <cell r="I57">
            <v>600</v>
          </cell>
        </row>
        <row r="58">
          <cell r="H58">
            <v>510</v>
          </cell>
          <cell r="I58">
            <v>392</v>
          </cell>
        </row>
        <row r="59">
          <cell r="H59">
            <v>860</v>
          </cell>
          <cell r="I59">
            <v>215</v>
          </cell>
        </row>
        <row r="60">
          <cell r="H60">
            <v>66</v>
          </cell>
          <cell r="I60">
            <v>1105</v>
          </cell>
        </row>
        <row r="61">
          <cell r="H61">
            <v>116</v>
          </cell>
          <cell r="I61">
            <v>1238</v>
          </cell>
        </row>
        <row r="62">
          <cell r="H62">
            <v>288</v>
          </cell>
          <cell r="I62">
            <v>990</v>
          </cell>
        </row>
        <row r="63">
          <cell r="H63">
            <v>63</v>
          </cell>
          <cell r="I63">
            <v>231</v>
          </cell>
        </row>
        <row r="64">
          <cell r="H64">
            <v>105</v>
          </cell>
          <cell r="I64">
            <v>1216</v>
          </cell>
        </row>
        <row r="65">
          <cell r="H65">
            <v>324</v>
          </cell>
          <cell r="I65">
            <v>784</v>
          </cell>
        </row>
        <row r="66">
          <cell r="H66">
            <v>38</v>
          </cell>
          <cell r="I66">
            <v>1072</v>
          </cell>
        </row>
        <row r="67">
          <cell r="H67">
            <v>180</v>
          </cell>
          <cell r="I67">
            <v>1337</v>
          </cell>
        </row>
        <row r="68">
          <cell r="H68">
            <v>35</v>
          </cell>
          <cell r="I68">
            <v>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5">
      <selection activeCell="H37" sqref="H37"/>
    </sheetView>
  </sheetViews>
  <sheetFormatPr defaultColWidth="11.00390625" defaultRowHeight="12.75"/>
  <cols>
    <col min="1" max="1" width="11.625" style="0" customWidth="1"/>
    <col min="2" max="2" width="15.375" style="0" customWidth="1"/>
    <col min="3" max="3" width="13.875" style="0" customWidth="1"/>
    <col min="4" max="6" width="7.625" style="0" customWidth="1"/>
    <col min="7" max="7" width="10.875" style="0" customWidth="1"/>
    <col min="8" max="8" width="22.75390625" style="0" customWidth="1"/>
    <col min="9" max="10" width="10.875" style="0" customWidth="1"/>
    <col min="11" max="11" width="14.0039062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8" spans="1:9" ht="18">
      <c r="A8" s="14" t="s">
        <v>227</v>
      </c>
      <c r="B8" s="15"/>
      <c r="C8" s="16"/>
      <c r="D8" s="16"/>
      <c r="E8" s="16"/>
      <c r="F8" s="16"/>
      <c r="G8" s="16"/>
      <c r="H8" s="17"/>
      <c r="I8" s="4"/>
    </row>
    <row r="9" spans="1:11" ht="18">
      <c r="A9" s="18" t="s">
        <v>228</v>
      </c>
      <c r="B9" s="18" t="s">
        <v>229</v>
      </c>
      <c r="C9" s="18" t="s">
        <v>221</v>
      </c>
      <c r="D9" s="18" t="s">
        <v>230</v>
      </c>
      <c r="E9" s="18" t="s">
        <v>231</v>
      </c>
      <c r="F9" s="18" t="s">
        <v>232</v>
      </c>
      <c r="G9" s="18" t="s">
        <v>233</v>
      </c>
      <c r="H9" s="18" t="s">
        <v>234</v>
      </c>
      <c r="I9" s="19" t="s">
        <v>235</v>
      </c>
      <c r="J9" s="20" t="s">
        <v>236</v>
      </c>
      <c r="K9" s="20" t="s">
        <v>236</v>
      </c>
    </row>
    <row r="10" spans="1:11" ht="21">
      <c r="A10" s="18"/>
      <c r="B10" s="18"/>
      <c r="C10" s="21"/>
      <c r="D10" s="21"/>
      <c r="E10" s="21"/>
      <c r="F10" s="21"/>
      <c r="G10" s="21"/>
      <c r="H10" s="21" t="s">
        <v>237</v>
      </c>
      <c r="J10" s="20" t="s">
        <v>238</v>
      </c>
      <c r="K10" s="20" t="s">
        <v>239</v>
      </c>
    </row>
    <row r="11" spans="1:9" ht="18">
      <c r="A11" s="18" t="s">
        <v>240</v>
      </c>
      <c r="B11" s="22">
        <v>40350</v>
      </c>
      <c r="C11" s="21">
        <v>25</v>
      </c>
      <c r="D11" s="21" t="s">
        <v>241</v>
      </c>
      <c r="E11" s="21"/>
      <c r="F11" s="21"/>
      <c r="G11" s="23"/>
      <c r="H11" s="24"/>
      <c r="I11" s="25">
        <v>254830</v>
      </c>
    </row>
    <row r="12" spans="1:12" ht="18">
      <c r="A12" s="18"/>
      <c r="B12" s="22"/>
      <c r="C12" s="21"/>
      <c r="D12" s="21"/>
      <c r="E12" s="21"/>
      <c r="F12" s="21"/>
      <c r="G12" s="21"/>
      <c r="H12" s="21"/>
      <c r="L12" t="s">
        <v>219</v>
      </c>
    </row>
    <row r="13" spans="1:12" ht="18">
      <c r="A13" s="18" t="s">
        <v>242</v>
      </c>
      <c r="B13" s="22">
        <v>40350</v>
      </c>
      <c r="C13" s="21">
        <v>25</v>
      </c>
      <c r="D13" s="21" t="s">
        <v>243</v>
      </c>
      <c r="E13" s="24"/>
      <c r="F13" s="24"/>
      <c r="G13" s="26">
        <v>2</v>
      </c>
      <c r="H13" s="26">
        <v>150</v>
      </c>
      <c r="I13">
        <v>331</v>
      </c>
      <c r="J13" s="27">
        <f>((I13/$C$3)/(($I$11/$C$2)/$H$3)*12.011*1.06)</f>
        <v>0.5542724492184332</v>
      </c>
      <c r="K13">
        <f>J13/2</f>
        <v>0.2771362246092166</v>
      </c>
      <c r="L13" s="31">
        <f>K13/12.011</f>
        <v>0.023073534644011042</v>
      </c>
    </row>
    <row r="14" spans="1:12" ht="18">
      <c r="A14" s="18" t="s">
        <v>244</v>
      </c>
      <c r="B14" s="22">
        <v>40350</v>
      </c>
      <c r="C14" s="21">
        <v>25</v>
      </c>
      <c r="D14" s="21" t="s">
        <v>245</v>
      </c>
      <c r="E14" s="24"/>
      <c r="F14" s="24"/>
      <c r="G14" s="26"/>
      <c r="H14" s="26">
        <v>815</v>
      </c>
      <c r="I14">
        <v>699</v>
      </c>
      <c r="J14" s="27">
        <f aca="true" t="shared" si="0" ref="J14:J36">((I14/$C$3)/(($I$11/$C$2)/$H$3)*12.011*1.06)</f>
        <v>1.1705028459325824</v>
      </c>
      <c r="K14">
        <f aca="true" t="shared" si="1" ref="K14:K36">J14/2</f>
        <v>0.5852514229662912</v>
      </c>
      <c r="L14" s="31">
        <f aca="true" t="shared" si="2" ref="L14:L36">K14/12.011</f>
        <v>0.048726286151552015</v>
      </c>
    </row>
    <row r="15" spans="1:12" ht="18">
      <c r="A15" s="18" t="s">
        <v>246</v>
      </c>
      <c r="B15" s="22">
        <v>40350</v>
      </c>
      <c r="C15" s="21">
        <v>25</v>
      </c>
      <c r="D15" s="21" t="s">
        <v>247</v>
      </c>
      <c r="E15" s="24"/>
      <c r="F15" s="24"/>
      <c r="G15" s="26"/>
      <c r="H15" s="26">
        <v>1160</v>
      </c>
      <c r="I15">
        <v>688</v>
      </c>
      <c r="J15" s="27">
        <f t="shared" si="0"/>
        <v>1.1520829155960182</v>
      </c>
      <c r="K15">
        <f t="shared" si="1"/>
        <v>0.5760414577980091</v>
      </c>
      <c r="L15" s="31">
        <f t="shared" si="2"/>
        <v>0.04795949194888095</v>
      </c>
    </row>
    <row r="16" spans="1:12" ht="18">
      <c r="A16" s="18" t="s">
        <v>248</v>
      </c>
      <c r="B16" s="22">
        <v>40350</v>
      </c>
      <c r="C16" s="21">
        <v>25</v>
      </c>
      <c r="D16" s="21" t="s">
        <v>249</v>
      </c>
      <c r="E16" s="24"/>
      <c r="F16" s="24"/>
      <c r="G16" s="26"/>
      <c r="H16" s="26">
        <v>1470</v>
      </c>
      <c r="I16">
        <v>747</v>
      </c>
      <c r="J16" s="27">
        <f t="shared" si="0"/>
        <v>1.2508807237648627</v>
      </c>
      <c r="K16">
        <f t="shared" si="1"/>
        <v>0.6254403618824314</v>
      </c>
      <c r="L16" s="31">
        <f t="shared" si="2"/>
        <v>0.05207229721775301</v>
      </c>
    </row>
    <row r="17" spans="1:12" ht="18">
      <c r="A17" s="18" t="s">
        <v>250</v>
      </c>
      <c r="B17" s="22">
        <v>40350</v>
      </c>
      <c r="C17" s="21">
        <v>25</v>
      </c>
      <c r="D17" s="21" t="s">
        <v>0</v>
      </c>
      <c r="E17" s="24"/>
      <c r="F17" s="24"/>
      <c r="G17" s="26"/>
      <c r="H17" s="26">
        <v>1300</v>
      </c>
      <c r="I17">
        <v>795</v>
      </c>
      <c r="J17" s="27">
        <f t="shared" si="0"/>
        <v>1.331258601597143</v>
      </c>
      <c r="K17">
        <f t="shared" si="1"/>
        <v>0.6656293007985715</v>
      </c>
      <c r="L17" s="31">
        <f t="shared" si="2"/>
        <v>0.055418308283954006</v>
      </c>
    </row>
    <row r="18" spans="1:12" ht="18">
      <c r="A18" s="18" t="s">
        <v>1</v>
      </c>
      <c r="B18" s="22">
        <v>40350</v>
      </c>
      <c r="C18" s="21">
        <v>25</v>
      </c>
      <c r="D18" s="21" t="s">
        <v>2</v>
      </c>
      <c r="E18" s="24"/>
      <c r="F18" s="24"/>
      <c r="G18" s="26"/>
      <c r="H18" s="26">
        <v>260</v>
      </c>
      <c r="I18">
        <v>432</v>
      </c>
      <c r="J18" s="27">
        <f t="shared" si="0"/>
        <v>0.7234009004905231</v>
      </c>
      <c r="K18">
        <f t="shared" si="1"/>
        <v>0.36170045024526154</v>
      </c>
      <c r="L18" s="31">
        <f t="shared" si="2"/>
        <v>0.030114099595808973</v>
      </c>
    </row>
    <row r="19" spans="1:12" ht="18">
      <c r="A19" s="18" t="s">
        <v>3</v>
      </c>
      <c r="B19" s="22">
        <v>40350</v>
      </c>
      <c r="C19" s="21">
        <v>25</v>
      </c>
      <c r="D19" s="21" t="s">
        <v>4</v>
      </c>
      <c r="E19" s="24"/>
      <c r="F19" s="24"/>
      <c r="G19" s="26"/>
      <c r="H19" s="26">
        <v>280</v>
      </c>
      <c r="I19">
        <v>462</v>
      </c>
      <c r="J19" s="27">
        <f t="shared" si="0"/>
        <v>0.7736370741356983</v>
      </c>
      <c r="K19">
        <f t="shared" si="1"/>
        <v>0.38681853706784913</v>
      </c>
      <c r="L19" s="31">
        <f t="shared" si="2"/>
        <v>0.03220535651218459</v>
      </c>
    </row>
    <row r="20" spans="1:12" ht="18">
      <c r="A20" s="18" t="s">
        <v>5</v>
      </c>
      <c r="B20" s="22">
        <v>40350</v>
      </c>
      <c r="C20" s="21">
        <v>25</v>
      </c>
      <c r="D20" s="21" t="s">
        <v>6</v>
      </c>
      <c r="E20" s="24"/>
      <c r="F20" s="24"/>
      <c r="G20" s="26"/>
      <c r="H20" s="26">
        <v>1380</v>
      </c>
      <c r="I20">
        <v>966</v>
      </c>
      <c r="J20" s="27">
        <f t="shared" si="0"/>
        <v>1.6176047913746419</v>
      </c>
      <c r="K20">
        <f t="shared" si="1"/>
        <v>0.8088023956873209</v>
      </c>
      <c r="L20" s="31">
        <f t="shared" si="2"/>
        <v>0.06733847270729507</v>
      </c>
    </row>
    <row r="21" spans="1:12" ht="18">
      <c r="A21" s="18" t="s">
        <v>7</v>
      </c>
      <c r="B21" s="22">
        <v>40350</v>
      </c>
      <c r="C21" s="21">
        <v>25</v>
      </c>
      <c r="D21" s="21" t="s">
        <v>8</v>
      </c>
      <c r="E21" s="24"/>
      <c r="F21" s="24"/>
      <c r="G21" s="26"/>
      <c r="H21" s="26">
        <v>840</v>
      </c>
      <c r="I21">
        <v>712</v>
      </c>
      <c r="J21" s="27">
        <f t="shared" si="0"/>
        <v>1.1922718545121584</v>
      </c>
      <c r="K21">
        <f t="shared" si="1"/>
        <v>0.5961359272560792</v>
      </c>
      <c r="L21" s="31">
        <f t="shared" si="2"/>
        <v>0.04963249748198145</v>
      </c>
    </row>
    <row r="22" spans="1:12" ht="18">
      <c r="A22" s="18" t="s">
        <v>9</v>
      </c>
      <c r="B22" s="22">
        <v>40350</v>
      </c>
      <c r="C22" s="21">
        <v>25</v>
      </c>
      <c r="D22" s="21" t="s">
        <v>10</v>
      </c>
      <c r="E22" s="24"/>
      <c r="F22" s="24"/>
      <c r="G22" s="26"/>
      <c r="H22" s="26">
        <v>2080</v>
      </c>
      <c r="I22">
        <v>828</v>
      </c>
      <c r="J22" s="27">
        <f t="shared" si="0"/>
        <v>1.3865183926068358</v>
      </c>
      <c r="K22">
        <f t="shared" si="1"/>
        <v>0.6932591963034179</v>
      </c>
      <c r="L22" s="31">
        <f t="shared" si="2"/>
        <v>0.05771869089196719</v>
      </c>
    </row>
    <row r="23" spans="1:12" ht="18">
      <c r="A23" s="18" t="s">
        <v>11</v>
      </c>
      <c r="B23" s="22">
        <v>40350</v>
      </c>
      <c r="C23" s="21">
        <v>25</v>
      </c>
      <c r="D23" s="21" t="s">
        <v>12</v>
      </c>
      <c r="E23" s="24"/>
      <c r="F23" s="24"/>
      <c r="G23" s="26"/>
      <c r="H23" s="26">
        <v>159</v>
      </c>
      <c r="I23">
        <v>284</v>
      </c>
      <c r="J23" s="27">
        <f t="shared" si="0"/>
        <v>0.47556911050765865</v>
      </c>
      <c r="K23">
        <f t="shared" si="1"/>
        <v>0.23778455525382933</v>
      </c>
      <c r="L23" s="31">
        <f t="shared" si="2"/>
        <v>0.01979723214168923</v>
      </c>
    </row>
    <row r="24" spans="1:12" ht="18">
      <c r="A24" s="18" t="s">
        <v>13</v>
      </c>
      <c r="B24" s="22">
        <v>40350</v>
      </c>
      <c r="C24" s="21">
        <v>25</v>
      </c>
      <c r="D24" s="21" t="s">
        <v>14</v>
      </c>
      <c r="E24" s="24"/>
      <c r="F24" s="24"/>
      <c r="G24" s="26"/>
      <c r="H24" s="26">
        <v>147</v>
      </c>
      <c r="I24">
        <v>316</v>
      </c>
      <c r="J24" s="27">
        <f t="shared" si="0"/>
        <v>0.5291543623958456</v>
      </c>
      <c r="K24">
        <f t="shared" si="1"/>
        <v>0.2645771811979228</v>
      </c>
      <c r="L24" s="31">
        <f t="shared" si="2"/>
        <v>0.022027906185823228</v>
      </c>
    </row>
    <row r="25" spans="1:12" ht="18">
      <c r="A25" s="18" t="s">
        <v>15</v>
      </c>
      <c r="B25" s="22">
        <v>40350</v>
      </c>
      <c r="C25" s="21">
        <v>25</v>
      </c>
      <c r="D25" s="21" t="s">
        <v>16</v>
      </c>
      <c r="E25" s="24"/>
      <c r="F25" s="24"/>
      <c r="G25" s="26"/>
      <c r="H25" s="26">
        <v>490</v>
      </c>
      <c r="I25">
        <v>738</v>
      </c>
      <c r="J25" s="27">
        <f t="shared" si="0"/>
        <v>1.2358098716713104</v>
      </c>
      <c r="K25">
        <f t="shared" si="1"/>
        <v>0.6179049358356552</v>
      </c>
      <c r="L25" s="31">
        <f t="shared" si="2"/>
        <v>0.051444920142840335</v>
      </c>
    </row>
    <row r="26" spans="1:12" ht="18">
      <c r="A26" s="18" t="s">
        <v>17</v>
      </c>
      <c r="B26" s="22">
        <v>40350</v>
      </c>
      <c r="C26" s="21">
        <v>25</v>
      </c>
      <c r="D26" s="21" t="s">
        <v>18</v>
      </c>
      <c r="E26" s="24"/>
      <c r="F26" s="24"/>
      <c r="G26" s="26"/>
      <c r="H26" s="26">
        <v>135</v>
      </c>
      <c r="I26">
        <v>256</v>
      </c>
      <c r="J26" s="27">
        <f t="shared" si="0"/>
        <v>0.42868201510549514</v>
      </c>
      <c r="K26">
        <f t="shared" si="1"/>
        <v>0.21434100755274757</v>
      </c>
      <c r="L26" s="31">
        <f t="shared" si="2"/>
        <v>0.017845392353071983</v>
      </c>
    </row>
    <row r="27" spans="1:12" ht="18">
      <c r="A27" s="18" t="s">
        <v>19</v>
      </c>
      <c r="B27" s="22">
        <v>40350</v>
      </c>
      <c r="C27" s="21">
        <v>25</v>
      </c>
      <c r="D27" s="21" t="s">
        <v>20</v>
      </c>
      <c r="E27" s="24"/>
      <c r="F27" s="24"/>
      <c r="G27" s="26"/>
      <c r="H27" s="26">
        <v>1400</v>
      </c>
      <c r="I27">
        <v>847</v>
      </c>
      <c r="J27" s="27">
        <f t="shared" si="0"/>
        <v>1.418334635915447</v>
      </c>
      <c r="K27">
        <f t="shared" si="1"/>
        <v>0.7091673179577235</v>
      </c>
      <c r="L27" s="31">
        <f t="shared" si="2"/>
        <v>0.059043153605671764</v>
      </c>
    </row>
    <row r="28" spans="1:12" ht="18">
      <c r="A28" s="18" t="s">
        <v>21</v>
      </c>
      <c r="B28" s="22">
        <v>40350</v>
      </c>
      <c r="C28" s="21">
        <v>25</v>
      </c>
      <c r="D28" s="21" t="s">
        <v>22</v>
      </c>
      <c r="E28" s="24"/>
      <c r="F28" s="24"/>
      <c r="G28" s="26"/>
      <c r="H28" s="26">
        <v>430</v>
      </c>
      <c r="I28">
        <v>1025</v>
      </c>
      <c r="J28" s="27">
        <f t="shared" si="0"/>
        <v>1.7164025995434862</v>
      </c>
      <c r="K28">
        <f t="shared" si="1"/>
        <v>0.8582012997717431</v>
      </c>
      <c r="L28" s="31">
        <f t="shared" si="2"/>
        <v>0.07145127797616711</v>
      </c>
    </row>
    <row r="29" spans="1:12" ht="18">
      <c r="A29" s="18" t="s">
        <v>23</v>
      </c>
      <c r="B29" s="22">
        <v>40350</v>
      </c>
      <c r="C29" s="21">
        <v>25</v>
      </c>
      <c r="D29" s="21" t="s">
        <v>24</v>
      </c>
      <c r="E29" s="24"/>
      <c r="F29" s="24"/>
      <c r="G29" s="26"/>
      <c r="H29" s="26">
        <v>800</v>
      </c>
      <c r="I29">
        <v>1052</v>
      </c>
      <c r="J29" s="27">
        <f t="shared" si="0"/>
        <v>1.7616151558241444</v>
      </c>
      <c r="K29">
        <f t="shared" si="1"/>
        <v>0.8808075779120722</v>
      </c>
      <c r="L29" s="31">
        <f t="shared" si="2"/>
        <v>0.0733334092009052</v>
      </c>
    </row>
    <row r="30" spans="1:12" ht="18">
      <c r="A30" s="18" t="s">
        <v>25</v>
      </c>
      <c r="B30" s="22">
        <v>40350</v>
      </c>
      <c r="C30" s="21">
        <v>25</v>
      </c>
      <c r="D30" s="21" t="s">
        <v>26</v>
      </c>
      <c r="E30" s="24"/>
      <c r="F30" s="24"/>
      <c r="G30" s="26"/>
      <c r="H30" s="26">
        <v>166</v>
      </c>
      <c r="I30">
        <v>499</v>
      </c>
      <c r="J30" s="27">
        <f t="shared" si="0"/>
        <v>0.8355950216314143</v>
      </c>
      <c r="K30">
        <f t="shared" si="1"/>
        <v>0.41779751081570715</v>
      </c>
      <c r="L30" s="31">
        <f t="shared" si="2"/>
        <v>0.03478457337571453</v>
      </c>
    </row>
    <row r="31" spans="1:12" ht="18">
      <c r="A31" s="18" t="s">
        <v>27</v>
      </c>
      <c r="B31" s="22">
        <v>40350</v>
      </c>
      <c r="C31" s="21">
        <v>25</v>
      </c>
      <c r="D31" s="21" t="s">
        <v>28</v>
      </c>
      <c r="E31" s="24"/>
      <c r="F31" s="24"/>
      <c r="G31" s="26"/>
      <c r="H31" s="26">
        <v>31</v>
      </c>
      <c r="I31">
        <v>165</v>
      </c>
      <c r="J31" s="27">
        <f t="shared" si="0"/>
        <v>0.27629895504846363</v>
      </c>
      <c r="K31">
        <f t="shared" si="1"/>
        <v>0.13814947752423182</v>
      </c>
      <c r="L31" s="31">
        <f t="shared" si="2"/>
        <v>0.011501913040065925</v>
      </c>
    </row>
    <row r="32" spans="1:12" ht="18">
      <c r="A32" s="18" t="s">
        <v>29</v>
      </c>
      <c r="B32" s="22">
        <v>40350</v>
      </c>
      <c r="C32" s="21">
        <v>25</v>
      </c>
      <c r="D32" s="21" t="s">
        <v>30</v>
      </c>
      <c r="E32" s="24"/>
      <c r="F32" s="24"/>
      <c r="G32" s="26"/>
      <c r="H32" s="26">
        <v>260</v>
      </c>
      <c r="I32">
        <v>469</v>
      </c>
      <c r="J32" s="27">
        <f t="shared" si="0"/>
        <v>0.7853588479862391</v>
      </c>
      <c r="K32">
        <f t="shared" si="1"/>
        <v>0.39267942399311956</v>
      </c>
      <c r="L32" s="31">
        <f t="shared" si="2"/>
        <v>0.03269331645933891</v>
      </c>
    </row>
    <row r="33" spans="1:12" ht="18">
      <c r="A33" s="18" t="s">
        <v>31</v>
      </c>
      <c r="B33" s="22">
        <v>40350</v>
      </c>
      <c r="C33" s="21">
        <v>25</v>
      </c>
      <c r="D33" s="21" t="s">
        <v>32</v>
      </c>
      <c r="E33" s="24"/>
      <c r="F33" s="24"/>
      <c r="G33" s="26"/>
      <c r="H33" s="26">
        <v>400</v>
      </c>
      <c r="I33">
        <v>657</v>
      </c>
      <c r="J33" s="27">
        <f t="shared" si="0"/>
        <v>1.1001722028293373</v>
      </c>
      <c r="K33">
        <f t="shared" si="1"/>
        <v>0.5500861014146686</v>
      </c>
      <c r="L33" s="31">
        <f t="shared" si="2"/>
        <v>0.04579852646862615</v>
      </c>
    </row>
    <row r="34" spans="1:12" ht="18">
      <c r="A34" s="18" t="s">
        <v>33</v>
      </c>
      <c r="B34" s="22">
        <v>40350</v>
      </c>
      <c r="C34" s="21">
        <v>25</v>
      </c>
      <c r="D34" s="21" t="s">
        <v>34</v>
      </c>
      <c r="E34" s="24"/>
      <c r="F34" s="24"/>
      <c r="G34" s="26"/>
      <c r="H34" s="26">
        <v>235</v>
      </c>
      <c r="I34">
        <v>557</v>
      </c>
      <c r="J34" s="27">
        <f t="shared" si="0"/>
        <v>0.9327182906787531</v>
      </c>
      <c r="K34">
        <f t="shared" si="1"/>
        <v>0.46635914533937656</v>
      </c>
      <c r="L34" s="31">
        <f t="shared" si="2"/>
        <v>0.0388276700807074</v>
      </c>
    </row>
    <row r="35" spans="1:12" ht="18">
      <c r="A35" s="18" t="s">
        <v>35</v>
      </c>
      <c r="B35" s="22">
        <v>40350</v>
      </c>
      <c r="C35" s="21">
        <v>25</v>
      </c>
      <c r="D35" s="21" t="s">
        <v>36</v>
      </c>
      <c r="E35" s="24"/>
      <c r="F35" s="24"/>
      <c r="G35" s="26"/>
      <c r="H35" s="26">
        <v>185</v>
      </c>
      <c r="I35">
        <v>491</v>
      </c>
      <c r="J35" s="27">
        <f t="shared" si="0"/>
        <v>0.8221987086593676</v>
      </c>
      <c r="K35">
        <f t="shared" si="1"/>
        <v>0.4110993543296838</v>
      </c>
      <c r="L35" s="31">
        <f t="shared" si="2"/>
        <v>0.03422690486468103</v>
      </c>
    </row>
    <row r="36" spans="1:12" ht="18.75" thickBot="1">
      <c r="A36" s="18" t="s">
        <v>37</v>
      </c>
      <c r="B36" s="28">
        <v>40350</v>
      </c>
      <c r="C36" s="21">
        <v>25</v>
      </c>
      <c r="D36" s="21" t="s">
        <v>38</v>
      </c>
      <c r="E36" s="24"/>
      <c r="F36" s="24"/>
      <c r="G36" s="26"/>
      <c r="H36" s="26">
        <v>21</v>
      </c>
      <c r="I36">
        <v>178</v>
      </c>
      <c r="J36" s="27">
        <f t="shared" si="0"/>
        <v>0.2980679636280396</v>
      </c>
      <c r="K36">
        <f t="shared" si="1"/>
        <v>0.1490339818140198</v>
      </c>
      <c r="L36" s="31">
        <f t="shared" si="2"/>
        <v>0.012408124370495363</v>
      </c>
    </row>
    <row r="37" ht="18">
      <c r="J37" s="27"/>
    </row>
    <row r="38" ht="18">
      <c r="J38" s="27"/>
    </row>
    <row r="39" ht="18">
      <c r="J39" s="27"/>
    </row>
    <row r="40" spans="1:8" ht="18">
      <c r="A40" s="14" t="s">
        <v>227</v>
      </c>
      <c r="B40" s="29"/>
      <c r="C40" s="29" t="s">
        <v>39</v>
      </c>
      <c r="D40" s="29"/>
      <c r="E40" s="29"/>
      <c r="F40" s="29"/>
      <c r="G40" s="30"/>
      <c r="H40" s="29"/>
    </row>
    <row r="41" spans="1:8" ht="18">
      <c r="A41" s="18" t="s">
        <v>228</v>
      </c>
      <c r="B41" s="18" t="s">
        <v>229</v>
      </c>
      <c r="C41" s="18" t="s">
        <v>221</v>
      </c>
      <c r="D41" s="18" t="s">
        <v>230</v>
      </c>
      <c r="E41" s="18" t="s">
        <v>231</v>
      </c>
      <c r="F41" s="18" t="s">
        <v>232</v>
      </c>
      <c r="G41" s="18" t="s">
        <v>233</v>
      </c>
      <c r="H41" s="18" t="s">
        <v>234</v>
      </c>
    </row>
    <row r="42" spans="1:8" ht="21">
      <c r="A42" s="18"/>
      <c r="B42" s="18"/>
      <c r="C42" s="21"/>
      <c r="D42" s="21"/>
      <c r="E42" s="21"/>
      <c r="F42" s="21"/>
      <c r="G42" s="21"/>
      <c r="H42" s="21" t="s">
        <v>237</v>
      </c>
    </row>
    <row r="43" spans="1:9" ht="18">
      <c r="A43" s="18" t="s">
        <v>40</v>
      </c>
      <c r="B43" s="22">
        <v>40350</v>
      </c>
      <c r="C43" s="21">
        <v>100</v>
      </c>
      <c r="D43" s="21" t="s">
        <v>241</v>
      </c>
      <c r="E43" s="21"/>
      <c r="F43" s="21"/>
      <c r="G43" s="23"/>
      <c r="H43" s="24"/>
      <c r="I43">
        <v>266511</v>
      </c>
    </row>
    <row r="44" spans="1:12" ht="18">
      <c r="A44" s="18"/>
      <c r="B44" s="22"/>
      <c r="C44" s="21"/>
      <c r="D44" s="21"/>
      <c r="E44" s="21"/>
      <c r="F44" s="21"/>
      <c r="G44" s="21"/>
      <c r="H44" s="21"/>
      <c r="L44" t="s">
        <v>219</v>
      </c>
    </row>
    <row r="45" spans="1:12" ht="18">
      <c r="A45" s="18" t="s">
        <v>41</v>
      </c>
      <c r="B45" s="22">
        <v>40350</v>
      </c>
      <c r="C45" s="21">
        <v>100</v>
      </c>
      <c r="D45" s="21" t="s">
        <v>243</v>
      </c>
      <c r="E45" s="24"/>
      <c r="F45" s="24"/>
      <c r="G45" s="26"/>
      <c r="H45" s="26">
        <v>85</v>
      </c>
      <c r="I45">
        <v>660</v>
      </c>
      <c r="J45" s="27">
        <f>((I45/$C$3)/(($I$43/$C$2)/$H$6)*12.011*1.06)</f>
        <v>1.0688420396906695</v>
      </c>
      <c r="K45">
        <f>J45/2</f>
        <v>0.5344210198453347</v>
      </c>
      <c r="L45" s="31">
        <f>K45/12.011</f>
        <v>0.04449429854677669</v>
      </c>
    </row>
    <row r="46" spans="1:12" ht="18">
      <c r="A46" s="18" t="s">
        <v>42</v>
      </c>
      <c r="B46" s="22">
        <v>40350</v>
      </c>
      <c r="C46" s="21">
        <v>100</v>
      </c>
      <c r="D46" s="21" t="s">
        <v>245</v>
      </c>
      <c r="E46" s="24"/>
      <c r="F46" s="24"/>
      <c r="G46" s="26"/>
      <c r="H46" s="26">
        <v>430</v>
      </c>
      <c r="I46">
        <v>639</v>
      </c>
      <c r="J46" s="27">
        <f aca="true" t="shared" si="3" ref="J46:J68">((I46/$C$3)/(($I$43/$C$2)/$H$6)*12.011*1.06)</f>
        <v>1.0348334293368755</v>
      </c>
      <c r="K46">
        <f aca="true" t="shared" si="4" ref="K46:K68">J46/2</f>
        <v>0.5174167146684377</v>
      </c>
      <c r="L46" s="31">
        <f aca="true" t="shared" si="5" ref="L46:L68">K46/12.011</f>
        <v>0.043078570865742884</v>
      </c>
    </row>
    <row r="47" spans="1:12" ht="18">
      <c r="A47" s="18" t="s">
        <v>43</v>
      </c>
      <c r="B47" s="22">
        <v>40350</v>
      </c>
      <c r="C47" s="21">
        <v>100</v>
      </c>
      <c r="D47" s="21" t="s">
        <v>247</v>
      </c>
      <c r="E47" s="24"/>
      <c r="F47" s="24"/>
      <c r="G47" s="26"/>
      <c r="H47" s="26">
        <v>470</v>
      </c>
      <c r="I47">
        <v>682</v>
      </c>
      <c r="J47" s="27">
        <f t="shared" si="3"/>
        <v>1.1044701076803585</v>
      </c>
      <c r="K47">
        <f t="shared" si="4"/>
        <v>0.5522350538401792</v>
      </c>
      <c r="L47" s="31">
        <f t="shared" si="5"/>
        <v>0.04597744183166924</v>
      </c>
    </row>
    <row r="48" spans="1:12" ht="18">
      <c r="A48" s="18" t="s">
        <v>44</v>
      </c>
      <c r="B48" s="22">
        <v>40350</v>
      </c>
      <c r="C48" s="21">
        <v>100</v>
      </c>
      <c r="D48" s="21" t="s">
        <v>249</v>
      </c>
      <c r="E48" s="24"/>
      <c r="F48" s="24"/>
      <c r="G48" s="26"/>
      <c r="H48" s="26">
        <v>107</v>
      </c>
      <c r="I48">
        <v>1056</v>
      </c>
      <c r="J48" s="27">
        <f t="shared" si="3"/>
        <v>1.7101472635050712</v>
      </c>
      <c r="K48">
        <f t="shared" si="4"/>
        <v>0.8550736317525356</v>
      </c>
      <c r="L48" s="31">
        <f t="shared" si="5"/>
        <v>0.0711908776748427</v>
      </c>
    </row>
    <row r="49" spans="1:12" ht="18">
      <c r="A49" s="18" t="s">
        <v>45</v>
      </c>
      <c r="B49" s="22">
        <v>40350</v>
      </c>
      <c r="C49" s="21">
        <v>100</v>
      </c>
      <c r="D49" s="21" t="s">
        <v>0</v>
      </c>
      <c r="E49" s="24"/>
      <c r="F49" s="24"/>
      <c r="G49" s="26"/>
      <c r="H49" s="26">
        <v>290</v>
      </c>
      <c r="I49">
        <v>1011</v>
      </c>
      <c r="J49" s="27">
        <f t="shared" si="3"/>
        <v>1.6372716698897982</v>
      </c>
      <c r="K49">
        <f t="shared" si="4"/>
        <v>0.8186358349448991</v>
      </c>
      <c r="L49" s="31">
        <f t="shared" si="5"/>
        <v>0.06815717550119883</v>
      </c>
    </row>
    <row r="50" spans="1:12" ht="18">
      <c r="A50" s="18" t="s">
        <v>46</v>
      </c>
      <c r="B50" s="22">
        <v>40350</v>
      </c>
      <c r="C50" s="21">
        <v>100</v>
      </c>
      <c r="D50" s="21" t="s">
        <v>2</v>
      </c>
      <c r="E50" s="24"/>
      <c r="F50" s="24"/>
      <c r="G50" s="26"/>
      <c r="H50" s="26">
        <v>35</v>
      </c>
      <c r="I50">
        <v>690</v>
      </c>
      <c r="J50" s="27">
        <f t="shared" si="3"/>
        <v>1.1174257687675182</v>
      </c>
      <c r="K50">
        <f t="shared" si="4"/>
        <v>0.5587128843837591</v>
      </c>
      <c r="L50" s="31">
        <f t="shared" si="5"/>
        <v>0.04651676666253927</v>
      </c>
    </row>
    <row r="51" spans="1:12" ht="18">
      <c r="A51" s="18" t="s">
        <v>47</v>
      </c>
      <c r="B51" s="22">
        <v>40350</v>
      </c>
      <c r="C51" s="21">
        <v>100</v>
      </c>
      <c r="D51" s="21" t="s">
        <v>4</v>
      </c>
      <c r="E51" s="24"/>
      <c r="F51" s="24"/>
      <c r="G51" s="26"/>
      <c r="H51" s="26">
        <v>380</v>
      </c>
      <c r="I51">
        <v>846</v>
      </c>
      <c r="J51" s="27">
        <f t="shared" si="3"/>
        <v>1.3700611599671306</v>
      </c>
      <c r="K51">
        <f t="shared" si="4"/>
        <v>0.6850305799835653</v>
      </c>
      <c r="L51" s="31">
        <f t="shared" si="5"/>
        <v>0.05703360086450465</v>
      </c>
    </row>
    <row r="52" spans="1:12" ht="18">
      <c r="A52" s="18" t="s">
        <v>48</v>
      </c>
      <c r="B52" s="22">
        <v>40350</v>
      </c>
      <c r="C52" s="21">
        <v>100</v>
      </c>
      <c r="D52" s="21" t="s">
        <v>6</v>
      </c>
      <c r="E52" s="24"/>
      <c r="F52" s="24"/>
      <c r="G52" s="26"/>
      <c r="H52" s="26">
        <v>90</v>
      </c>
      <c r="I52">
        <v>1120</v>
      </c>
      <c r="J52" s="27">
        <f t="shared" si="3"/>
        <v>1.8137925522023484</v>
      </c>
      <c r="K52">
        <f t="shared" si="4"/>
        <v>0.9068962761011742</v>
      </c>
      <c r="L52" s="31">
        <f t="shared" si="5"/>
        <v>0.07550547632180286</v>
      </c>
    </row>
    <row r="53" spans="1:12" ht="18">
      <c r="A53" s="18" t="s">
        <v>49</v>
      </c>
      <c r="B53" s="22">
        <v>40350</v>
      </c>
      <c r="C53" s="21">
        <v>100</v>
      </c>
      <c r="D53" s="21" t="s">
        <v>8</v>
      </c>
      <c r="E53" s="24"/>
      <c r="F53" s="24"/>
      <c r="G53" s="26"/>
      <c r="H53" s="26">
        <v>963</v>
      </c>
      <c r="I53">
        <v>268</v>
      </c>
      <c r="J53" s="27">
        <f t="shared" si="3"/>
        <v>0.4340146464198476</v>
      </c>
      <c r="K53">
        <f t="shared" si="4"/>
        <v>0.2170073232099238</v>
      </c>
      <c r="L53" s="31">
        <f t="shared" si="5"/>
        <v>0.018067381834145683</v>
      </c>
    </row>
    <row r="54" spans="1:12" ht="18">
      <c r="A54" s="18" t="s">
        <v>50</v>
      </c>
      <c r="B54" s="22">
        <v>40350</v>
      </c>
      <c r="C54" s="21">
        <v>100</v>
      </c>
      <c r="D54" s="21" t="s">
        <v>10</v>
      </c>
      <c r="E54" s="24"/>
      <c r="F54" s="24"/>
      <c r="G54" s="26"/>
      <c r="H54" s="26">
        <v>589</v>
      </c>
      <c r="I54">
        <v>423</v>
      </c>
      <c r="J54" s="27">
        <f t="shared" si="3"/>
        <v>0.6850305799835653</v>
      </c>
      <c r="K54">
        <f t="shared" si="4"/>
        <v>0.34251528999178266</v>
      </c>
      <c r="L54" s="31">
        <f t="shared" si="5"/>
        <v>0.028516800432252326</v>
      </c>
    </row>
    <row r="55" spans="1:12" ht="18">
      <c r="A55" s="18" t="s">
        <v>51</v>
      </c>
      <c r="B55" s="22">
        <v>40350</v>
      </c>
      <c r="C55" s="21">
        <v>100</v>
      </c>
      <c r="D55" s="21" t="s">
        <v>12</v>
      </c>
      <c r="E55" s="24"/>
      <c r="F55" s="24"/>
      <c r="G55" s="26"/>
      <c r="H55" s="26">
        <v>69</v>
      </c>
      <c r="I55">
        <v>1012</v>
      </c>
      <c r="J55" s="27">
        <f t="shared" si="3"/>
        <v>1.6388911275256932</v>
      </c>
      <c r="K55">
        <f t="shared" si="4"/>
        <v>0.8194455637628466</v>
      </c>
      <c r="L55" s="31">
        <f t="shared" si="5"/>
        <v>0.06822459110505759</v>
      </c>
    </row>
    <row r="56" spans="1:12" ht="18">
      <c r="A56" s="18" t="s">
        <v>52</v>
      </c>
      <c r="B56" s="22">
        <v>40350</v>
      </c>
      <c r="C56" s="21">
        <v>100</v>
      </c>
      <c r="D56" s="21" t="s">
        <v>14</v>
      </c>
      <c r="E56" s="24"/>
      <c r="F56" s="24"/>
      <c r="G56" s="26"/>
      <c r="H56" s="26">
        <v>265</v>
      </c>
      <c r="I56">
        <v>949</v>
      </c>
      <c r="J56" s="27">
        <f t="shared" si="3"/>
        <v>1.536865296464311</v>
      </c>
      <c r="K56">
        <f t="shared" si="4"/>
        <v>0.7684326482321555</v>
      </c>
      <c r="L56" s="31">
        <f t="shared" si="5"/>
        <v>0.06397740806195618</v>
      </c>
    </row>
    <row r="57" spans="1:12" ht="18">
      <c r="A57" s="18" t="s">
        <v>53</v>
      </c>
      <c r="B57" s="22">
        <v>40350</v>
      </c>
      <c r="C57" s="21">
        <v>100</v>
      </c>
      <c r="D57" s="21" t="s">
        <v>16</v>
      </c>
      <c r="E57" s="24"/>
      <c r="F57" s="24"/>
      <c r="G57" s="26"/>
      <c r="H57" s="26">
        <v>38</v>
      </c>
      <c r="I57">
        <v>600</v>
      </c>
      <c r="J57" s="27">
        <f t="shared" si="3"/>
        <v>0.9716745815369723</v>
      </c>
      <c r="K57">
        <f t="shared" si="4"/>
        <v>0.48583729076848614</v>
      </c>
      <c r="L57" s="31">
        <f t="shared" si="5"/>
        <v>0.040449362315251536</v>
      </c>
    </row>
    <row r="58" spans="1:12" ht="18">
      <c r="A58" s="18" t="s">
        <v>54</v>
      </c>
      <c r="B58" s="22">
        <v>40350</v>
      </c>
      <c r="C58" s="21">
        <v>100</v>
      </c>
      <c r="D58" s="21" t="s">
        <v>18</v>
      </c>
      <c r="E58" s="24"/>
      <c r="F58" s="24"/>
      <c r="G58" s="26"/>
      <c r="H58" s="26">
        <v>510</v>
      </c>
      <c r="I58">
        <v>392</v>
      </c>
      <c r="J58" s="27">
        <f t="shared" si="3"/>
        <v>0.6348273932708218</v>
      </c>
      <c r="K58">
        <f t="shared" si="4"/>
        <v>0.3174136966354109</v>
      </c>
      <c r="L58" s="31">
        <f t="shared" si="5"/>
        <v>0.026426916712631</v>
      </c>
    </row>
    <row r="59" spans="1:12" ht="18">
      <c r="A59" s="18" t="s">
        <v>55</v>
      </c>
      <c r="B59" s="22">
        <v>40350</v>
      </c>
      <c r="C59" s="21">
        <v>100</v>
      </c>
      <c r="D59" s="21" t="s">
        <v>20</v>
      </c>
      <c r="E59" s="24"/>
      <c r="F59" s="24"/>
      <c r="G59" s="26"/>
      <c r="H59" s="26">
        <v>860</v>
      </c>
      <c r="I59">
        <v>215</v>
      </c>
      <c r="J59" s="27">
        <f t="shared" si="3"/>
        <v>0.3481833917174151</v>
      </c>
      <c r="K59">
        <f t="shared" si="4"/>
        <v>0.17409169585870754</v>
      </c>
      <c r="L59" s="31">
        <f t="shared" si="5"/>
        <v>0.0144943548296318</v>
      </c>
    </row>
    <row r="60" spans="1:12" ht="18">
      <c r="A60" s="18" t="s">
        <v>56</v>
      </c>
      <c r="B60" s="22">
        <v>40350</v>
      </c>
      <c r="C60" s="21">
        <v>100</v>
      </c>
      <c r="D60" s="21" t="s">
        <v>22</v>
      </c>
      <c r="E60" s="24"/>
      <c r="F60" s="24"/>
      <c r="G60" s="26"/>
      <c r="H60" s="26">
        <v>66</v>
      </c>
      <c r="I60">
        <v>1105</v>
      </c>
      <c r="J60" s="27">
        <f t="shared" si="3"/>
        <v>1.789500687663924</v>
      </c>
      <c r="K60">
        <f t="shared" si="4"/>
        <v>0.894750343831962</v>
      </c>
      <c r="L60" s="31">
        <f t="shared" si="5"/>
        <v>0.07449424226392157</v>
      </c>
    </row>
    <row r="61" spans="1:12" ht="18">
      <c r="A61" s="18" t="s">
        <v>57</v>
      </c>
      <c r="B61" s="22">
        <v>40350</v>
      </c>
      <c r="C61" s="21">
        <v>100</v>
      </c>
      <c r="D61" s="21" t="s">
        <v>24</v>
      </c>
      <c r="E61" s="24"/>
      <c r="F61" s="24"/>
      <c r="G61" s="26"/>
      <c r="H61" s="26">
        <v>116</v>
      </c>
      <c r="I61">
        <v>1238</v>
      </c>
      <c r="J61" s="27">
        <f t="shared" si="3"/>
        <v>2.0048885532379526</v>
      </c>
      <c r="K61">
        <f t="shared" si="4"/>
        <v>1.0024442766189763</v>
      </c>
      <c r="L61" s="31">
        <f t="shared" si="5"/>
        <v>0.08346051757713566</v>
      </c>
    </row>
    <row r="62" spans="1:12" ht="18">
      <c r="A62" s="18" t="s">
        <v>58</v>
      </c>
      <c r="B62" s="22">
        <v>40350</v>
      </c>
      <c r="C62" s="21">
        <v>100</v>
      </c>
      <c r="D62" s="21" t="s">
        <v>26</v>
      </c>
      <c r="E62" s="24"/>
      <c r="F62" s="24"/>
      <c r="G62" s="26"/>
      <c r="H62" s="26">
        <v>288</v>
      </c>
      <c r="I62">
        <v>990</v>
      </c>
      <c r="J62" s="27">
        <f t="shared" si="3"/>
        <v>1.6032630595360042</v>
      </c>
      <c r="K62">
        <f t="shared" si="4"/>
        <v>0.8016315297680021</v>
      </c>
      <c r="L62" s="31">
        <f t="shared" si="5"/>
        <v>0.06674144782016503</v>
      </c>
    </row>
    <row r="63" spans="1:12" ht="18">
      <c r="A63" s="18" t="s">
        <v>59</v>
      </c>
      <c r="B63" s="22">
        <v>40350</v>
      </c>
      <c r="C63" s="21">
        <v>100</v>
      </c>
      <c r="D63" s="21" t="s">
        <v>28</v>
      </c>
      <c r="E63" s="24"/>
      <c r="F63" s="24"/>
      <c r="G63" s="26"/>
      <c r="H63" s="26">
        <v>63</v>
      </c>
      <c r="I63">
        <v>231</v>
      </c>
      <c r="J63" s="27">
        <f t="shared" si="3"/>
        <v>0.37409471389173427</v>
      </c>
      <c r="K63">
        <f t="shared" si="4"/>
        <v>0.18704735694586713</v>
      </c>
      <c r="L63" s="31">
        <f t="shared" si="5"/>
        <v>0.015573004491371839</v>
      </c>
    </row>
    <row r="64" spans="1:12" ht="18">
      <c r="A64" s="18" t="s">
        <v>60</v>
      </c>
      <c r="B64" s="22">
        <v>40350</v>
      </c>
      <c r="C64" s="21">
        <v>100</v>
      </c>
      <c r="D64" s="21" t="s">
        <v>30</v>
      </c>
      <c r="E64" s="24"/>
      <c r="F64" s="24"/>
      <c r="G64" s="26"/>
      <c r="H64" s="26">
        <v>105</v>
      </c>
      <c r="I64">
        <v>1216</v>
      </c>
      <c r="J64" s="27">
        <f t="shared" si="3"/>
        <v>1.9692604852482636</v>
      </c>
      <c r="K64">
        <f t="shared" si="4"/>
        <v>0.9846302426241318</v>
      </c>
      <c r="L64" s="31">
        <f t="shared" si="5"/>
        <v>0.0819773742922431</v>
      </c>
    </row>
    <row r="65" spans="1:12" ht="18">
      <c r="A65" s="18" t="s">
        <v>61</v>
      </c>
      <c r="B65" s="22">
        <v>40350</v>
      </c>
      <c r="C65" s="21">
        <v>100</v>
      </c>
      <c r="D65" s="21" t="s">
        <v>32</v>
      </c>
      <c r="E65" s="24"/>
      <c r="F65" s="24"/>
      <c r="G65" s="26"/>
      <c r="H65" s="26">
        <v>324</v>
      </c>
      <c r="I65">
        <v>784</v>
      </c>
      <c r="J65" s="27">
        <f t="shared" si="3"/>
        <v>1.2696547865416437</v>
      </c>
      <c r="K65">
        <f t="shared" si="4"/>
        <v>0.6348273932708218</v>
      </c>
      <c r="L65" s="31">
        <f t="shared" si="5"/>
        <v>0.052853833425262</v>
      </c>
    </row>
    <row r="66" spans="1:12" ht="18">
      <c r="A66" s="18" t="s">
        <v>62</v>
      </c>
      <c r="B66" s="22">
        <v>40350</v>
      </c>
      <c r="C66" s="21">
        <v>100</v>
      </c>
      <c r="D66" s="21" t="s">
        <v>34</v>
      </c>
      <c r="E66" s="24"/>
      <c r="F66" s="24"/>
      <c r="G66" s="26"/>
      <c r="H66" s="26">
        <v>38</v>
      </c>
      <c r="I66">
        <v>1072</v>
      </c>
      <c r="J66" s="27">
        <f t="shared" si="3"/>
        <v>1.7360585856793904</v>
      </c>
      <c r="K66">
        <f t="shared" si="4"/>
        <v>0.8680292928396952</v>
      </c>
      <c r="L66" s="31">
        <f t="shared" si="5"/>
        <v>0.07226952733658273</v>
      </c>
    </row>
    <row r="67" spans="1:12" ht="18">
      <c r="A67" s="18" t="s">
        <v>63</v>
      </c>
      <c r="B67" s="22">
        <v>40350</v>
      </c>
      <c r="C67" s="21">
        <v>100</v>
      </c>
      <c r="D67" s="21" t="s">
        <v>36</v>
      </c>
      <c r="E67" s="24"/>
      <c r="F67" s="24"/>
      <c r="G67" s="26"/>
      <c r="H67" s="26">
        <v>180</v>
      </c>
      <c r="I67">
        <v>1337</v>
      </c>
      <c r="J67" s="27">
        <f t="shared" si="3"/>
        <v>2.165214859191553</v>
      </c>
      <c r="K67">
        <f t="shared" si="4"/>
        <v>1.0826074295957766</v>
      </c>
      <c r="L67" s="31">
        <f t="shared" si="5"/>
        <v>0.09013466235915217</v>
      </c>
    </row>
    <row r="68" spans="1:12" ht="18">
      <c r="A68" s="18" t="s">
        <v>64</v>
      </c>
      <c r="B68" s="22">
        <v>40350</v>
      </c>
      <c r="C68" s="21">
        <v>100</v>
      </c>
      <c r="D68" s="21" t="s">
        <v>38</v>
      </c>
      <c r="E68" s="24"/>
      <c r="F68" s="24"/>
      <c r="G68" s="26"/>
      <c r="H68" s="26">
        <v>35</v>
      </c>
      <c r="I68">
        <v>855</v>
      </c>
      <c r="J68" s="27">
        <f t="shared" si="3"/>
        <v>1.3846362786901854</v>
      </c>
      <c r="K68">
        <f t="shared" si="4"/>
        <v>0.6923181393450927</v>
      </c>
      <c r="L68" s="31">
        <f t="shared" si="5"/>
        <v>0.05764034129923343</v>
      </c>
    </row>
  </sheetData>
  <sheetProtection/>
  <printOptions/>
  <pageMargins left="0.75" right="0.75" top="1" bottom="1" header="0.5" footer="0.5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D49">
      <selection activeCell="M45" sqref="M45:M69"/>
    </sheetView>
  </sheetViews>
  <sheetFormatPr defaultColWidth="7.625" defaultRowHeight="12.75"/>
  <cols>
    <col min="1" max="1" width="7.625" style="0" customWidth="1"/>
    <col min="2" max="2" width="21.375" style="0" customWidth="1"/>
    <col min="3" max="3" width="14.00390625" style="0" customWidth="1"/>
    <col min="4" max="5" width="7.625" style="0" customWidth="1"/>
    <col min="6" max="6" width="10.75390625" style="0" customWidth="1"/>
    <col min="7" max="7" width="7.625" style="0" customWidth="1"/>
    <col min="8" max="8" width="10.875" style="0" customWidth="1"/>
    <col min="9" max="10" width="22.75390625" style="0" customWidth="1"/>
    <col min="11" max="11" width="13.875" style="0" customWidth="1"/>
    <col min="12" max="12" width="10.87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9" spans="2:12" ht="18">
      <c r="B9" s="14" t="s">
        <v>227</v>
      </c>
      <c r="C9" s="15"/>
      <c r="D9" s="16"/>
      <c r="E9" s="16"/>
      <c r="F9" s="16"/>
      <c r="G9" s="16"/>
      <c r="H9" s="16"/>
      <c r="I9" s="17"/>
      <c r="J9" s="17"/>
      <c r="K9" t="s">
        <v>65</v>
      </c>
      <c r="L9">
        <v>1.5</v>
      </c>
    </row>
    <row r="10" spans="2:12" ht="18">
      <c r="B10" s="18" t="s">
        <v>228</v>
      </c>
      <c r="C10" s="18" t="s">
        <v>229</v>
      </c>
      <c r="D10" s="18" t="s">
        <v>221</v>
      </c>
      <c r="E10" s="18" t="s">
        <v>230</v>
      </c>
      <c r="F10" s="18" t="s">
        <v>231</v>
      </c>
      <c r="G10" s="18" t="s">
        <v>232</v>
      </c>
      <c r="H10" s="18" t="s">
        <v>233</v>
      </c>
      <c r="I10" s="18" t="s">
        <v>234</v>
      </c>
      <c r="J10" s="18" t="s">
        <v>66</v>
      </c>
      <c r="K10" s="20" t="s">
        <v>236</v>
      </c>
      <c r="L10" s="20" t="s">
        <v>236</v>
      </c>
    </row>
    <row r="11" spans="2:12" ht="21">
      <c r="B11" s="18"/>
      <c r="C11" s="18"/>
      <c r="D11" s="21"/>
      <c r="E11" s="21"/>
      <c r="F11" s="21"/>
      <c r="G11" s="21"/>
      <c r="H11" s="21"/>
      <c r="I11" s="21" t="s">
        <v>237</v>
      </c>
      <c r="J11" s="21"/>
      <c r="K11" s="20" t="s">
        <v>238</v>
      </c>
      <c r="L11" s="20" t="s">
        <v>239</v>
      </c>
    </row>
    <row r="12" spans="2:10" ht="18">
      <c r="B12" s="18" t="s">
        <v>67</v>
      </c>
      <c r="C12" s="22">
        <v>40351</v>
      </c>
      <c r="D12" s="21" t="s">
        <v>68</v>
      </c>
      <c r="E12" s="21" t="s">
        <v>241</v>
      </c>
      <c r="F12" s="24">
        <v>0.43333333333333335</v>
      </c>
      <c r="G12" s="24">
        <v>0.5166666666666667</v>
      </c>
      <c r="H12" s="23">
        <v>2</v>
      </c>
      <c r="I12" s="24"/>
      <c r="J12" s="26">
        <v>242984</v>
      </c>
    </row>
    <row r="13" spans="2:13" ht="18">
      <c r="B13" s="18"/>
      <c r="C13" s="22"/>
      <c r="D13" s="21"/>
      <c r="E13" s="21"/>
      <c r="F13" s="24">
        <v>0.43333333333333335</v>
      </c>
      <c r="G13" s="24">
        <v>0.5166666666666667</v>
      </c>
      <c r="H13" s="23">
        <v>2</v>
      </c>
      <c r="I13" s="21"/>
      <c r="J13" s="21"/>
      <c r="M13" t="s">
        <v>219</v>
      </c>
    </row>
    <row r="14" spans="2:13" ht="18">
      <c r="B14" s="18" t="s">
        <v>69</v>
      </c>
      <c r="C14" s="22">
        <v>40351</v>
      </c>
      <c r="D14" s="21" t="s">
        <v>68</v>
      </c>
      <c r="E14" s="21" t="s">
        <v>243</v>
      </c>
      <c r="F14" s="24">
        <v>0.43333333333333335</v>
      </c>
      <c r="G14" s="24">
        <v>0.5166666666666667</v>
      </c>
      <c r="H14" s="23">
        <v>2</v>
      </c>
      <c r="I14" s="26">
        <v>65</v>
      </c>
      <c r="J14" s="26">
        <v>209</v>
      </c>
      <c r="K14" s="27">
        <f>((J14/$C$3)/(($J$12/$C$2)/$H$3)*12.011*1.06)</f>
        <v>0.3670409002472042</v>
      </c>
      <c r="L14">
        <f>K14/2</f>
        <v>0.1835204501236021</v>
      </c>
      <c r="M14" s="31">
        <f>L14/12.011</f>
        <v>0.015279364759270844</v>
      </c>
    </row>
    <row r="15" spans="2:13" ht="18">
      <c r="B15" s="18" t="s">
        <v>70</v>
      </c>
      <c r="C15" s="22">
        <v>40351</v>
      </c>
      <c r="D15" s="21" t="s">
        <v>68</v>
      </c>
      <c r="E15" s="21" t="s">
        <v>245</v>
      </c>
      <c r="F15" s="24">
        <v>0.43333333333333335</v>
      </c>
      <c r="G15" s="24">
        <v>0.5166666666666667</v>
      </c>
      <c r="H15" s="23">
        <v>2</v>
      </c>
      <c r="I15" s="26">
        <v>287</v>
      </c>
      <c r="J15" s="26">
        <v>583</v>
      </c>
      <c r="K15" s="27">
        <f aca="true" t="shared" si="0" ref="K15:K37">((J15/$C$3)/(($J$12/$C$2)/$H$3)*12.011*1.06)</f>
        <v>1.023850932268517</v>
      </c>
      <c r="L15">
        <f aca="true" t="shared" si="1" ref="L15:L37">K15/2</f>
        <v>0.5119254661342585</v>
      </c>
      <c r="M15" s="31">
        <f aca="true" t="shared" si="2" ref="M15:M37">L15/12.011</f>
        <v>0.042621385907439725</v>
      </c>
    </row>
    <row r="16" spans="2:13" ht="18">
      <c r="B16" s="18" t="s">
        <v>71</v>
      </c>
      <c r="C16" s="22">
        <v>40351</v>
      </c>
      <c r="D16" s="21" t="s">
        <v>68</v>
      </c>
      <c r="E16" s="21" t="s">
        <v>247</v>
      </c>
      <c r="F16" s="24">
        <v>0.43333333333333335</v>
      </c>
      <c r="G16" s="24">
        <v>0.5166666666666667</v>
      </c>
      <c r="H16" s="23">
        <v>2</v>
      </c>
      <c r="I16" s="26">
        <v>366</v>
      </c>
      <c r="J16" s="26">
        <v>500</v>
      </c>
      <c r="K16" s="27">
        <f t="shared" si="0"/>
        <v>0.8780882781033594</v>
      </c>
      <c r="L16">
        <f t="shared" si="1"/>
        <v>0.4390441390516797</v>
      </c>
      <c r="M16" s="31">
        <f t="shared" si="2"/>
        <v>0.03655350420878193</v>
      </c>
    </row>
    <row r="17" spans="2:13" ht="18">
      <c r="B17" s="18" t="s">
        <v>72</v>
      </c>
      <c r="C17" s="22">
        <v>40351</v>
      </c>
      <c r="D17" s="21" t="s">
        <v>68</v>
      </c>
      <c r="E17" s="21" t="s">
        <v>249</v>
      </c>
      <c r="F17" s="24">
        <v>0.43333333333333335</v>
      </c>
      <c r="G17" s="24">
        <v>0.5166666666666667</v>
      </c>
      <c r="H17" s="23">
        <v>2</v>
      </c>
      <c r="I17" s="26">
        <v>115</v>
      </c>
      <c r="J17" s="26">
        <v>279</v>
      </c>
      <c r="K17" s="27">
        <f t="shared" si="0"/>
        <v>0.48997325918167456</v>
      </c>
      <c r="L17">
        <f t="shared" si="1"/>
        <v>0.24498662959083728</v>
      </c>
      <c r="M17" s="31">
        <f t="shared" si="2"/>
        <v>0.020396855348500317</v>
      </c>
    </row>
    <row r="18" spans="2:13" ht="18">
      <c r="B18" s="18" t="s">
        <v>73</v>
      </c>
      <c r="C18" s="22">
        <v>40351</v>
      </c>
      <c r="D18" s="21" t="s">
        <v>68</v>
      </c>
      <c r="E18" s="21" t="s">
        <v>0</v>
      </c>
      <c r="F18" s="24">
        <v>0.43333333333333335</v>
      </c>
      <c r="G18" s="24">
        <v>0.5166666666666667</v>
      </c>
      <c r="H18" s="23">
        <v>2</v>
      </c>
      <c r="I18" s="26">
        <v>327</v>
      </c>
      <c r="J18" s="26">
        <v>487</v>
      </c>
      <c r="K18" s="27">
        <f t="shared" si="0"/>
        <v>0.855257982872672</v>
      </c>
      <c r="L18">
        <f t="shared" si="1"/>
        <v>0.427628991436336</v>
      </c>
      <c r="M18" s="31">
        <f t="shared" si="2"/>
        <v>0.035603113099353594</v>
      </c>
    </row>
    <row r="19" spans="2:13" ht="18">
      <c r="B19" s="18" t="s">
        <v>74</v>
      </c>
      <c r="C19" s="22">
        <v>40351</v>
      </c>
      <c r="D19" s="21" t="s">
        <v>68</v>
      </c>
      <c r="E19" s="21" t="s">
        <v>2</v>
      </c>
      <c r="F19" s="24">
        <v>0.43333333333333335</v>
      </c>
      <c r="G19" s="24">
        <v>0.5166666666666667</v>
      </c>
      <c r="H19" s="23">
        <v>2</v>
      </c>
      <c r="I19" s="26">
        <v>31</v>
      </c>
      <c r="J19" s="26">
        <v>135</v>
      </c>
      <c r="K19" s="27">
        <f t="shared" si="0"/>
        <v>0.23708383508790704</v>
      </c>
      <c r="L19">
        <f t="shared" si="1"/>
        <v>0.11854191754395352</v>
      </c>
      <c r="M19" s="31">
        <f t="shared" si="2"/>
        <v>0.00986944613637112</v>
      </c>
    </row>
    <row r="20" spans="2:13" ht="18">
      <c r="B20" s="18" t="s">
        <v>75</v>
      </c>
      <c r="C20" s="22">
        <v>40351</v>
      </c>
      <c r="D20" s="21" t="s">
        <v>68</v>
      </c>
      <c r="E20" s="21" t="s">
        <v>4</v>
      </c>
      <c r="F20" s="24">
        <v>0.43333333333333335</v>
      </c>
      <c r="G20" s="24">
        <v>0.5166666666666667</v>
      </c>
      <c r="H20" s="23">
        <v>2</v>
      </c>
      <c r="I20" s="26">
        <v>279</v>
      </c>
      <c r="J20" s="26">
        <v>543</v>
      </c>
      <c r="K20" s="27">
        <f t="shared" si="0"/>
        <v>0.9536038700202483</v>
      </c>
      <c r="L20">
        <f t="shared" si="1"/>
        <v>0.47680193501012413</v>
      </c>
      <c r="M20" s="31">
        <f t="shared" si="2"/>
        <v>0.03969710557073717</v>
      </c>
    </row>
    <row r="21" spans="2:13" ht="18">
      <c r="B21" s="18" t="s">
        <v>76</v>
      </c>
      <c r="C21" s="22">
        <v>40351</v>
      </c>
      <c r="D21" s="21" t="s">
        <v>68</v>
      </c>
      <c r="E21" s="21" t="s">
        <v>6</v>
      </c>
      <c r="F21" s="24">
        <v>0.43333333333333335</v>
      </c>
      <c r="G21" s="24">
        <v>0.5166666666666667</v>
      </c>
      <c r="H21" s="23">
        <v>2</v>
      </c>
      <c r="I21" s="26">
        <v>80</v>
      </c>
      <c r="J21" s="26">
        <v>236</v>
      </c>
      <c r="K21" s="27">
        <f t="shared" si="0"/>
        <v>0.4144576672647856</v>
      </c>
      <c r="L21">
        <f t="shared" si="1"/>
        <v>0.2072288336323928</v>
      </c>
      <c r="M21" s="31">
        <f t="shared" si="2"/>
        <v>0.017253253986545068</v>
      </c>
    </row>
    <row r="22" spans="2:13" ht="18">
      <c r="B22" s="18" t="s">
        <v>77</v>
      </c>
      <c r="C22" s="22">
        <v>40351</v>
      </c>
      <c r="D22" s="21" t="s">
        <v>68</v>
      </c>
      <c r="E22" s="21" t="s">
        <v>8</v>
      </c>
      <c r="F22" s="24">
        <v>0.43333333333333335</v>
      </c>
      <c r="G22" s="24">
        <v>0.5166666666666667</v>
      </c>
      <c r="H22" s="23">
        <v>2</v>
      </c>
      <c r="I22" s="26">
        <v>76</v>
      </c>
      <c r="J22" s="26">
        <v>937</v>
      </c>
      <c r="K22" s="27">
        <f t="shared" si="0"/>
        <v>1.6455374331656953</v>
      </c>
      <c r="L22">
        <f t="shared" si="1"/>
        <v>0.8227687165828477</v>
      </c>
      <c r="M22" s="31">
        <f t="shared" si="2"/>
        <v>0.06850126688725733</v>
      </c>
    </row>
    <row r="23" spans="2:13" ht="18">
      <c r="B23" s="18" t="s">
        <v>78</v>
      </c>
      <c r="C23" s="22">
        <v>40351</v>
      </c>
      <c r="D23" s="21" t="s">
        <v>68</v>
      </c>
      <c r="E23" s="21" t="s">
        <v>10</v>
      </c>
      <c r="F23" s="24">
        <v>0.43333333333333335</v>
      </c>
      <c r="G23" s="24">
        <v>0.5166666666666667</v>
      </c>
      <c r="H23" s="23">
        <v>2</v>
      </c>
      <c r="I23" s="26">
        <v>605</v>
      </c>
      <c r="J23" s="26">
        <v>654</v>
      </c>
      <c r="K23" s="27">
        <f t="shared" si="0"/>
        <v>1.148539467759194</v>
      </c>
      <c r="L23">
        <f t="shared" si="1"/>
        <v>0.574269733879597</v>
      </c>
      <c r="M23" s="31">
        <f t="shared" si="2"/>
        <v>0.04781198350508676</v>
      </c>
    </row>
    <row r="24" spans="2:13" ht="18">
      <c r="B24" s="18" t="s">
        <v>79</v>
      </c>
      <c r="C24" s="22">
        <v>40351</v>
      </c>
      <c r="D24" s="21" t="s">
        <v>68</v>
      </c>
      <c r="E24" s="21" t="s">
        <v>12</v>
      </c>
      <c r="F24" s="24">
        <v>0.43333333333333335</v>
      </c>
      <c r="G24" s="24">
        <v>0.5166666666666667</v>
      </c>
      <c r="H24" s="23">
        <v>2</v>
      </c>
      <c r="I24" s="26">
        <v>74</v>
      </c>
      <c r="J24" s="26">
        <v>202</v>
      </c>
      <c r="K24" s="27">
        <f t="shared" si="0"/>
        <v>0.3547476643537572</v>
      </c>
      <c r="L24">
        <f t="shared" si="1"/>
        <v>0.1773738321768786</v>
      </c>
      <c r="M24" s="31">
        <f t="shared" si="2"/>
        <v>0.014767615700347899</v>
      </c>
    </row>
    <row r="25" spans="2:13" ht="18">
      <c r="B25" s="18" t="s">
        <v>80</v>
      </c>
      <c r="C25" s="22">
        <v>40351</v>
      </c>
      <c r="D25" s="21" t="s">
        <v>68</v>
      </c>
      <c r="E25" s="21" t="s">
        <v>14</v>
      </c>
      <c r="F25" s="24">
        <v>0.43333333333333335</v>
      </c>
      <c r="G25" s="24">
        <v>0.5166666666666667</v>
      </c>
      <c r="H25" s="23">
        <v>2</v>
      </c>
      <c r="I25" s="26">
        <v>296</v>
      </c>
      <c r="J25" s="26">
        <v>597</v>
      </c>
      <c r="K25" s="27">
        <f t="shared" si="0"/>
        <v>1.048437404055411</v>
      </c>
      <c r="L25">
        <f t="shared" si="1"/>
        <v>0.5242187020277055</v>
      </c>
      <c r="M25" s="31">
        <f t="shared" si="2"/>
        <v>0.043644884025285616</v>
      </c>
    </row>
    <row r="26" spans="2:13" ht="18">
      <c r="B26" s="18" t="s">
        <v>81</v>
      </c>
      <c r="C26" s="22">
        <v>40351</v>
      </c>
      <c r="D26" s="21" t="s">
        <v>68</v>
      </c>
      <c r="E26" s="21" t="s">
        <v>16</v>
      </c>
      <c r="F26" s="24">
        <v>0.43333333333333335</v>
      </c>
      <c r="G26" s="24">
        <v>0.5166666666666667</v>
      </c>
      <c r="H26" s="23">
        <v>2</v>
      </c>
      <c r="I26" s="26">
        <v>33</v>
      </c>
      <c r="J26" s="26">
        <v>116</v>
      </c>
      <c r="K26" s="27">
        <f t="shared" si="0"/>
        <v>0.20371648051997934</v>
      </c>
      <c r="L26">
        <f t="shared" si="1"/>
        <v>0.10185824025998967</v>
      </c>
      <c r="M26" s="31">
        <f t="shared" si="2"/>
        <v>0.008480412976437406</v>
      </c>
    </row>
    <row r="27" spans="2:13" ht="18">
      <c r="B27" s="18" t="s">
        <v>82</v>
      </c>
      <c r="C27" s="22">
        <v>40351</v>
      </c>
      <c r="D27" s="21" t="s">
        <v>68</v>
      </c>
      <c r="E27" s="21" t="s">
        <v>18</v>
      </c>
      <c r="F27" s="24">
        <v>0.43333333333333335</v>
      </c>
      <c r="G27" s="24">
        <v>0.5166666666666667</v>
      </c>
      <c r="H27" s="23">
        <v>2</v>
      </c>
      <c r="I27" s="26">
        <v>437</v>
      </c>
      <c r="J27" s="26">
        <v>729</v>
      </c>
      <c r="K27" s="27">
        <f t="shared" si="0"/>
        <v>1.2802527094746978</v>
      </c>
      <c r="L27">
        <f t="shared" si="1"/>
        <v>0.6401263547373489</v>
      </c>
      <c r="M27" s="31">
        <f t="shared" si="2"/>
        <v>0.053295009136404045</v>
      </c>
    </row>
    <row r="28" spans="2:13" ht="18">
      <c r="B28" s="18" t="s">
        <v>83</v>
      </c>
      <c r="C28" s="22">
        <v>40351</v>
      </c>
      <c r="D28" s="21" t="s">
        <v>68</v>
      </c>
      <c r="E28" s="21" t="s">
        <v>20</v>
      </c>
      <c r="F28" s="24">
        <v>0.43333333333333335</v>
      </c>
      <c r="G28" s="24">
        <v>0.5166666666666667</v>
      </c>
      <c r="H28" s="23">
        <v>2</v>
      </c>
      <c r="I28" s="26">
        <v>757</v>
      </c>
      <c r="J28" s="26">
        <v>954</v>
      </c>
      <c r="K28" s="27">
        <f t="shared" si="0"/>
        <v>1.6753924346212095</v>
      </c>
      <c r="L28">
        <f t="shared" si="1"/>
        <v>0.8376962173106047</v>
      </c>
      <c r="M28" s="31">
        <f t="shared" si="2"/>
        <v>0.06974408603035591</v>
      </c>
    </row>
    <row r="29" spans="2:13" ht="18">
      <c r="B29" s="18" t="s">
        <v>84</v>
      </c>
      <c r="C29" s="22">
        <v>40351</v>
      </c>
      <c r="D29" s="21" t="s">
        <v>68</v>
      </c>
      <c r="E29" s="21" t="s">
        <v>22</v>
      </c>
      <c r="F29" s="24">
        <v>0.43333333333333335</v>
      </c>
      <c r="G29" s="24">
        <v>0.5166666666666667</v>
      </c>
      <c r="H29" s="23">
        <v>2</v>
      </c>
      <c r="I29" s="26">
        <v>68</v>
      </c>
      <c r="J29" s="26">
        <v>177</v>
      </c>
      <c r="K29" s="27">
        <f t="shared" si="0"/>
        <v>0.31084325044858924</v>
      </c>
      <c r="L29">
        <f t="shared" si="1"/>
        <v>0.15542162522429462</v>
      </c>
      <c r="M29" s="31">
        <f t="shared" si="2"/>
        <v>0.012939940489908803</v>
      </c>
    </row>
    <row r="30" spans="2:13" ht="18">
      <c r="B30" s="18" t="s">
        <v>85</v>
      </c>
      <c r="C30" s="22">
        <v>40351</v>
      </c>
      <c r="D30" s="21" t="s">
        <v>68</v>
      </c>
      <c r="E30" s="21" t="s">
        <v>24</v>
      </c>
      <c r="F30" s="24">
        <v>0.43333333333333335</v>
      </c>
      <c r="G30" s="24">
        <v>0.5166666666666667</v>
      </c>
      <c r="H30" s="23">
        <v>2</v>
      </c>
      <c r="I30" s="26">
        <v>115</v>
      </c>
      <c r="J30" s="26">
        <v>279</v>
      </c>
      <c r="K30" s="27">
        <f t="shared" si="0"/>
        <v>0.48997325918167456</v>
      </c>
      <c r="L30">
        <f t="shared" si="1"/>
        <v>0.24498662959083728</v>
      </c>
      <c r="M30" s="31">
        <f t="shared" si="2"/>
        <v>0.020396855348500317</v>
      </c>
    </row>
    <row r="31" spans="2:13" ht="18">
      <c r="B31" s="18" t="s">
        <v>86</v>
      </c>
      <c r="C31" s="22">
        <v>40351</v>
      </c>
      <c r="D31" s="21" t="s">
        <v>68</v>
      </c>
      <c r="E31" s="21" t="s">
        <v>26</v>
      </c>
      <c r="F31" s="24">
        <v>0.43333333333333335</v>
      </c>
      <c r="G31" s="24">
        <v>0.5166666666666667</v>
      </c>
      <c r="H31" s="23">
        <v>2</v>
      </c>
      <c r="I31" s="26">
        <v>283</v>
      </c>
      <c r="J31" s="26">
        <v>492</v>
      </c>
      <c r="K31" s="27">
        <f t="shared" si="0"/>
        <v>0.8640388656537055</v>
      </c>
      <c r="L31">
        <f t="shared" si="1"/>
        <v>0.43201943282685273</v>
      </c>
      <c r="M31" s="31">
        <f t="shared" si="2"/>
        <v>0.035968648141441406</v>
      </c>
    </row>
    <row r="32" spans="2:13" ht="18">
      <c r="B32" s="18" t="s">
        <v>87</v>
      </c>
      <c r="C32" s="22">
        <v>40351</v>
      </c>
      <c r="D32" s="21" t="s">
        <v>68</v>
      </c>
      <c r="E32" s="21" t="s">
        <v>28</v>
      </c>
      <c r="F32" s="24">
        <v>0.43333333333333335</v>
      </c>
      <c r="G32" s="24">
        <v>0.5166666666666667</v>
      </c>
      <c r="H32" s="23">
        <v>2</v>
      </c>
      <c r="I32" s="26">
        <v>7</v>
      </c>
      <c r="J32" s="26">
        <v>127</v>
      </c>
      <c r="K32" s="27">
        <f t="shared" si="0"/>
        <v>0.22303442263825327</v>
      </c>
      <c r="L32">
        <f t="shared" si="1"/>
        <v>0.11151721131912663</v>
      </c>
      <c r="M32" s="31">
        <f t="shared" si="2"/>
        <v>0.009284590069030608</v>
      </c>
    </row>
    <row r="33" spans="2:13" ht="18">
      <c r="B33" s="18" t="s">
        <v>88</v>
      </c>
      <c r="C33" s="22">
        <v>40351</v>
      </c>
      <c r="D33" s="21" t="s">
        <v>68</v>
      </c>
      <c r="E33" s="21" t="s">
        <v>30</v>
      </c>
      <c r="F33" s="24">
        <v>0.43333333333333335</v>
      </c>
      <c r="G33" s="24">
        <v>0.5166666666666667</v>
      </c>
      <c r="H33" s="23">
        <v>2</v>
      </c>
      <c r="I33" s="26">
        <v>90</v>
      </c>
      <c r="J33" s="26">
        <v>338</v>
      </c>
      <c r="K33" s="27">
        <f t="shared" si="0"/>
        <v>0.593587675997871</v>
      </c>
      <c r="L33">
        <f t="shared" si="1"/>
        <v>0.2967938379989355</v>
      </c>
      <c r="M33" s="31">
        <f t="shared" si="2"/>
        <v>0.024710168845136583</v>
      </c>
    </row>
    <row r="34" spans="2:13" ht="18">
      <c r="B34" s="18" t="s">
        <v>89</v>
      </c>
      <c r="C34" s="22">
        <v>40351</v>
      </c>
      <c r="D34" s="21" t="s">
        <v>68</v>
      </c>
      <c r="E34" s="21" t="s">
        <v>32</v>
      </c>
      <c r="F34" s="24">
        <v>0.43333333333333335</v>
      </c>
      <c r="G34" s="24">
        <v>0.5166666666666667</v>
      </c>
      <c r="H34" s="23">
        <v>2</v>
      </c>
      <c r="I34" s="26">
        <v>294</v>
      </c>
      <c r="J34" s="26">
        <v>639</v>
      </c>
      <c r="K34" s="27">
        <f t="shared" si="0"/>
        <v>1.1221968194160932</v>
      </c>
      <c r="L34">
        <f t="shared" si="1"/>
        <v>0.5610984097080466</v>
      </c>
      <c r="M34" s="31">
        <f t="shared" si="2"/>
        <v>0.046715378378823294</v>
      </c>
    </row>
    <row r="35" spans="2:13" ht="18">
      <c r="B35" s="18" t="s">
        <v>90</v>
      </c>
      <c r="C35" s="22">
        <v>40351</v>
      </c>
      <c r="D35" s="21" t="s">
        <v>68</v>
      </c>
      <c r="E35" s="21" t="s">
        <v>34</v>
      </c>
      <c r="F35" s="24">
        <v>0.43333333333333335</v>
      </c>
      <c r="G35" s="24">
        <v>0.5166666666666667</v>
      </c>
      <c r="H35" s="23">
        <v>2</v>
      </c>
      <c r="I35" s="26">
        <v>35</v>
      </c>
      <c r="J35" s="26">
        <v>163</v>
      </c>
      <c r="K35" s="27">
        <f t="shared" si="0"/>
        <v>0.2862567786616952</v>
      </c>
      <c r="L35">
        <f t="shared" si="1"/>
        <v>0.1431283893308476</v>
      </c>
      <c r="M35" s="31">
        <f t="shared" si="2"/>
        <v>0.01191644237206291</v>
      </c>
    </row>
    <row r="36" spans="2:13" ht="18">
      <c r="B36" s="18" t="s">
        <v>91</v>
      </c>
      <c r="C36" s="22">
        <v>40351</v>
      </c>
      <c r="D36" s="21" t="s">
        <v>68</v>
      </c>
      <c r="E36" s="21" t="s">
        <v>36</v>
      </c>
      <c r="F36" s="24">
        <v>0.43333333333333335</v>
      </c>
      <c r="G36" s="24">
        <v>0.5166666666666667</v>
      </c>
      <c r="H36" s="23">
        <v>2</v>
      </c>
      <c r="I36" s="26">
        <v>195</v>
      </c>
      <c r="J36" s="26">
        <v>458</v>
      </c>
      <c r="K36" s="27">
        <f t="shared" si="0"/>
        <v>0.8043288627426772</v>
      </c>
      <c r="L36">
        <f t="shared" si="1"/>
        <v>0.4021644313713386</v>
      </c>
      <c r="M36" s="31">
        <f t="shared" si="2"/>
        <v>0.033483009855244245</v>
      </c>
    </row>
    <row r="37" spans="2:13" ht="18">
      <c r="B37" s="18" t="s">
        <v>92</v>
      </c>
      <c r="C37" s="22">
        <v>40351</v>
      </c>
      <c r="D37" s="21" t="s">
        <v>68</v>
      </c>
      <c r="E37" s="21" t="s">
        <v>38</v>
      </c>
      <c r="F37" s="24">
        <v>0.43333333333333335</v>
      </c>
      <c r="G37" s="24">
        <v>0.5166666666666667</v>
      </c>
      <c r="H37" s="23">
        <v>2</v>
      </c>
      <c r="I37" s="26">
        <v>39</v>
      </c>
      <c r="J37" s="26">
        <v>170</v>
      </c>
      <c r="K37" s="27">
        <f t="shared" si="0"/>
        <v>0.2985500145551422</v>
      </c>
      <c r="L37">
        <f t="shared" si="1"/>
        <v>0.1492750072775711</v>
      </c>
      <c r="M37" s="31">
        <f t="shared" si="2"/>
        <v>0.012428191430985855</v>
      </c>
    </row>
    <row r="38" ht="18">
      <c r="K38" s="27"/>
    </row>
    <row r="39" ht="18">
      <c r="K39" s="27"/>
    </row>
    <row r="40" ht="18">
      <c r="K40" s="27"/>
    </row>
    <row r="41" spans="2:10" ht="18">
      <c r="B41" s="14" t="s">
        <v>227</v>
      </c>
      <c r="C41" s="29"/>
      <c r="D41" s="29"/>
      <c r="E41" s="29"/>
      <c r="F41" s="29"/>
      <c r="G41" s="29"/>
      <c r="H41" s="30"/>
      <c r="I41" s="29"/>
      <c r="J41" s="29"/>
    </row>
    <row r="42" spans="2:12" ht="18">
      <c r="B42" s="18" t="s">
        <v>228</v>
      </c>
      <c r="C42" s="18" t="s">
        <v>229</v>
      </c>
      <c r="D42" s="18" t="s">
        <v>221</v>
      </c>
      <c r="E42" s="18" t="s">
        <v>230</v>
      </c>
      <c r="F42" s="18" t="s">
        <v>231</v>
      </c>
      <c r="G42" s="18" t="s">
        <v>232</v>
      </c>
      <c r="H42" s="18" t="s">
        <v>233</v>
      </c>
      <c r="I42" s="18" t="s">
        <v>234</v>
      </c>
      <c r="J42" s="18"/>
      <c r="K42" s="20" t="s">
        <v>236</v>
      </c>
      <c r="L42" s="20" t="s">
        <v>236</v>
      </c>
    </row>
    <row r="43" spans="2:12" ht="21">
      <c r="B43" s="18"/>
      <c r="C43" s="18"/>
      <c r="D43" s="21"/>
      <c r="E43" s="21"/>
      <c r="F43" s="21"/>
      <c r="G43" s="21"/>
      <c r="H43" s="21"/>
      <c r="I43" s="21" t="s">
        <v>237</v>
      </c>
      <c r="J43" s="21"/>
      <c r="K43" s="20" t="s">
        <v>238</v>
      </c>
      <c r="L43" s="20" t="s">
        <v>239</v>
      </c>
    </row>
    <row r="44" spans="2:10" ht="18">
      <c r="B44" s="18" t="s">
        <v>93</v>
      </c>
      <c r="C44" s="22">
        <v>40351</v>
      </c>
      <c r="D44" s="21" t="s">
        <v>94</v>
      </c>
      <c r="E44" s="21" t="s">
        <v>241</v>
      </c>
      <c r="F44" s="24">
        <v>0.44097222222222227</v>
      </c>
      <c r="G44" s="24">
        <v>0.5243055555555556</v>
      </c>
      <c r="H44" s="23">
        <v>2</v>
      </c>
      <c r="I44" s="24"/>
      <c r="J44" s="26">
        <v>269232</v>
      </c>
    </row>
    <row r="45" spans="2:13" ht="18">
      <c r="B45" s="18"/>
      <c r="C45" s="22"/>
      <c r="D45" s="21"/>
      <c r="E45" s="21"/>
      <c r="F45" s="24">
        <v>0.44097222222222227</v>
      </c>
      <c r="G45" s="24">
        <v>0.5243055555555556</v>
      </c>
      <c r="H45" s="23">
        <v>2</v>
      </c>
      <c r="I45" s="21"/>
      <c r="J45" s="21"/>
      <c r="M45" t="s">
        <v>219</v>
      </c>
    </row>
    <row r="46" spans="2:13" ht="18">
      <c r="B46" s="18" t="s">
        <v>95</v>
      </c>
      <c r="C46" s="22">
        <v>40351</v>
      </c>
      <c r="D46" s="21" t="s">
        <v>94</v>
      </c>
      <c r="E46" s="21" t="s">
        <v>243</v>
      </c>
      <c r="F46" s="24">
        <v>0.44097222222222227</v>
      </c>
      <c r="G46" s="24">
        <v>0.5243055555555556</v>
      </c>
      <c r="H46" s="23">
        <v>2</v>
      </c>
      <c r="I46" s="26">
        <v>149</v>
      </c>
      <c r="J46" s="21">
        <v>798</v>
      </c>
      <c r="K46" s="27">
        <f>((J46/$C$3)/(($J$12/$C$2)/$H$3)*12.011*1.06)</f>
        <v>1.4014288918529616</v>
      </c>
      <c r="L46">
        <f>K46/2</f>
        <v>0.7007144459264808</v>
      </c>
      <c r="M46" s="31">
        <f>L46/12.011</f>
        <v>0.05833939271721596</v>
      </c>
    </row>
    <row r="47" spans="2:13" ht="18">
      <c r="B47" s="18" t="s">
        <v>96</v>
      </c>
      <c r="C47" s="22">
        <v>40351</v>
      </c>
      <c r="D47" s="21" t="s">
        <v>94</v>
      </c>
      <c r="E47" s="21" t="s">
        <v>245</v>
      </c>
      <c r="F47" s="24">
        <v>0.44097222222222227</v>
      </c>
      <c r="G47" s="24">
        <v>0.5243055555555556</v>
      </c>
      <c r="H47" s="23">
        <v>2</v>
      </c>
      <c r="I47" s="26">
        <v>779</v>
      </c>
      <c r="J47" s="26">
        <v>773</v>
      </c>
      <c r="K47" s="27">
        <f aca="true" t="shared" si="3" ref="K47:K69">((J47/$C$3)/(($J$12/$C$2)/$H$3)*12.011*1.06)</f>
        <v>1.3575244779477935</v>
      </c>
      <c r="L47">
        <f aca="true" t="shared" si="4" ref="L47:L69">K47/2</f>
        <v>0.6787622389738968</v>
      </c>
      <c r="M47" s="31">
        <f aca="true" t="shared" si="5" ref="M47:M69">L47/12.011</f>
        <v>0.05651171750677685</v>
      </c>
    </row>
    <row r="48" spans="2:13" ht="18">
      <c r="B48" s="18" t="s">
        <v>97</v>
      </c>
      <c r="C48" s="22">
        <v>40351</v>
      </c>
      <c r="D48" s="21" t="s">
        <v>94</v>
      </c>
      <c r="E48" s="21" t="s">
        <v>247</v>
      </c>
      <c r="F48" s="24">
        <v>0.44097222222222227</v>
      </c>
      <c r="G48" s="24">
        <v>0.5243055555555556</v>
      </c>
      <c r="H48" s="23">
        <v>2</v>
      </c>
      <c r="I48" s="26">
        <v>982</v>
      </c>
      <c r="J48" s="26">
        <v>867</v>
      </c>
      <c r="K48" s="27">
        <f t="shared" si="3"/>
        <v>1.5226050742312252</v>
      </c>
      <c r="L48">
        <f t="shared" si="4"/>
        <v>0.7613025371156126</v>
      </c>
      <c r="M48" s="31">
        <f t="shared" si="5"/>
        <v>0.06338377629802786</v>
      </c>
    </row>
    <row r="49" spans="2:13" ht="18">
      <c r="B49" s="18" t="s">
        <v>98</v>
      </c>
      <c r="C49" s="22">
        <v>40351</v>
      </c>
      <c r="D49" s="21" t="s">
        <v>94</v>
      </c>
      <c r="E49" s="21" t="s">
        <v>249</v>
      </c>
      <c r="F49" s="24">
        <v>0.44097222222222227</v>
      </c>
      <c r="G49" s="24">
        <v>0.5243055555555556</v>
      </c>
      <c r="H49" s="23">
        <v>2</v>
      </c>
      <c r="I49" s="26">
        <v>1535</v>
      </c>
      <c r="J49" s="26">
        <v>963</v>
      </c>
      <c r="K49" s="27">
        <f t="shared" si="3"/>
        <v>1.69119802362707</v>
      </c>
      <c r="L49">
        <f t="shared" si="4"/>
        <v>0.845599011813535</v>
      </c>
      <c r="M49" s="31">
        <f t="shared" si="5"/>
        <v>0.07040204910611399</v>
      </c>
    </row>
    <row r="50" spans="2:13" ht="18">
      <c r="B50" s="18" t="s">
        <v>99</v>
      </c>
      <c r="C50" s="22">
        <v>40351</v>
      </c>
      <c r="D50" s="21" t="s">
        <v>94</v>
      </c>
      <c r="E50" s="21" t="s">
        <v>0</v>
      </c>
      <c r="F50" s="24">
        <v>0.44097222222222227</v>
      </c>
      <c r="G50" s="24">
        <v>0.5243055555555556</v>
      </c>
      <c r="H50" s="23">
        <v>2</v>
      </c>
      <c r="I50" s="26">
        <v>1049</v>
      </c>
      <c r="J50" s="26">
        <v>767</v>
      </c>
      <c r="K50" s="27">
        <f t="shared" si="3"/>
        <v>1.346987418610553</v>
      </c>
      <c r="L50">
        <f t="shared" si="4"/>
        <v>0.6734937093052765</v>
      </c>
      <c r="M50" s="31">
        <f t="shared" si="5"/>
        <v>0.056073075456271465</v>
      </c>
    </row>
    <row r="51" spans="2:13" ht="18">
      <c r="B51" s="18" t="s">
        <v>100</v>
      </c>
      <c r="C51" s="22">
        <v>40351</v>
      </c>
      <c r="D51" s="21" t="s">
        <v>94</v>
      </c>
      <c r="E51" s="21" t="s">
        <v>2</v>
      </c>
      <c r="F51" s="24">
        <v>0.44097222222222227</v>
      </c>
      <c r="G51" s="24">
        <v>0.5243055555555556</v>
      </c>
      <c r="H51" s="23">
        <v>2</v>
      </c>
      <c r="I51" s="26">
        <v>272</v>
      </c>
      <c r="J51" s="26">
        <v>417</v>
      </c>
      <c r="K51" s="27">
        <f t="shared" si="3"/>
        <v>0.7323256239382017</v>
      </c>
      <c r="L51">
        <f t="shared" si="4"/>
        <v>0.36616281196910083</v>
      </c>
      <c r="M51" s="31">
        <f t="shared" si="5"/>
        <v>0.030485622510124124</v>
      </c>
    </row>
    <row r="52" spans="2:13" ht="18">
      <c r="B52" s="18" t="s">
        <v>101</v>
      </c>
      <c r="C52" s="22">
        <v>40351</v>
      </c>
      <c r="D52" s="21" t="s">
        <v>94</v>
      </c>
      <c r="E52" s="21" t="s">
        <v>4</v>
      </c>
      <c r="F52" s="24">
        <v>0.44097222222222227</v>
      </c>
      <c r="G52" s="24">
        <v>0.5243055555555556</v>
      </c>
      <c r="H52" s="23">
        <v>2</v>
      </c>
      <c r="I52" s="26">
        <v>250</v>
      </c>
      <c r="J52" s="26">
        <v>378</v>
      </c>
      <c r="K52" s="27">
        <f t="shared" si="3"/>
        <v>0.6638347382461396</v>
      </c>
      <c r="L52">
        <f t="shared" si="4"/>
        <v>0.3319173691230698</v>
      </c>
      <c r="M52" s="31">
        <f t="shared" si="5"/>
        <v>0.027634449181839132</v>
      </c>
    </row>
    <row r="53" spans="2:13" ht="18">
      <c r="B53" s="18" t="s">
        <v>102</v>
      </c>
      <c r="C53" s="22">
        <v>40351</v>
      </c>
      <c r="D53" s="21" t="s">
        <v>94</v>
      </c>
      <c r="E53" s="21" t="s">
        <v>6</v>
      </c>
      <c r="F53" s="24">
        <v>0.44097222222222227</v>
      </c>
      <c r="G53" s="24">
        <v>0.5243055555555556</v>
      </c>
      <c r="H53" s="23">
        <v>2</v>
      </c>
      <c r="I53" s="26">
        <v>1428</v>
      </c>
      <c r="J53" s="26">
        <v>1256</v>
      </c>
      <c r="K53" s="27">
        <f t="shared" si="3"/>
        <v>2.205757754595638</v>
      </c>
      <c r="L53">
        <f t="shared" si="4"/>
        <v>1.102878877297819</v>
      </c>
      <c r="M53" s="31">
        <f t="shared" si="5"/>
        <v>0.09182240257246017</v>
      </c>
    </row>
    <row r="54" spans="2:13" ht="18">
      <c r="B54" s="18" t="s">
        <v>103</v>
      </c>
      <c r="C54" s="22">
        <v>40351</v>
      </c>
      <c r="D54" s="21" t="s">
        <v>94</v>
      </c>
      <c r="E54" s="21" t="s">
        <v>8</v>
      </c>
      <c r="F54" s="24">
        <v>0.44097222222222227</v>
      </c>
      <c r="G54" s="24">
        <v>0.5243055555555556</v>
      </c>
      <c r="H54" s="23">
        <v>2</v>
      </c>
      <c r="I54" s="26">
        <v>779</v>
      </c>
      <c r="J54" s="26">
        <v>1122</v>
      </c>
      <c r="K54" s="27">
        <f t="shared" si="3"/>
        <v>1.970430096063938</v>
      </c>
      <c r="L54">
        <f t="shared" si="4"/>
        <v>0.985215048031969</v>
      </c>
      <c r="M54" s="31">
        <f t="shared" si="5"/>
        <v>0.08202606344450662</v>
      </c>
    </row>
    <row r="55" spans="2:13" ht="18">
      <c r="B55" s="18" t="s">
        <v>104</v>
      </c>
      <c r="C55" s="22">
        <v>40351</v>
      </c>
      <c r="D55" s="21" t="s">
        <v>94</v>
      </c>
      <c r="E55" s="21" t="s">
        <v>10</v>
      </c>
      <c r="F55" s="24">
        <v>0.44097222222222227</v>
      </c>
      <c r="G55" s="24">
        <v>0.5243055555555556</v>
      </c>
      <c r="H55" s="23">
        <v>2</v>
      </c>
      <c r="I55" s="26">
        <v>2002</v>
      </c>
      <c r="J55" s="26">
        <v>971</v>
      </c>
      <c r="K55" s="27">
        <f t="shared" si="3"/>
        <v>1.7052474360767238</v>
      </c>
      <c r="L55">
        <f t="shared" si="4"/>
        <v>0.8526237180383619</v>
      </c>
      <c r="M55" s="31">
        <f t="shared" si="5"/>
        <v>0.07098690517345449</v>
      </c>
    </row>
    <row r="56" spans="2:13" ht="18">
      <c r="B56" s="18" t="s">
        <v>105</v>
      </c>
      <c r="C56" s="22">
        <v>40351</v>
      </c>
      <c r="D56" s="21" t="s">
        <v>94</v>
      </c>
      <c r="E56" s="21" t="s">
        <v>12</v>
      </c>
      <c r="F56" s="24">
        <v>0.44097222222222227</v>
      </c>
      <c r="G56" s="24">
        <v>0.5243055555555556</v>
      </c>
      <c r="H56" s="23">
        <v>2</v>
      </c>
      <c r="I56" s="26">
        <v>145</v>
      </c>
      <c r="J56" s="26">
        <v>218</v>
      </c>
      <c r="K56" s="27">
        <f t="shared" si="3"/>
        <v>0.3828464892530647</v>
      </c>
      <c r="L56">
        <f t="shared" si="4"/>
        <v>0.19142324462653235</v>
      </c>
      <c r="M56" s="31">
        <f t="shared" si="5"/>
        <v>0.01593732783502892</v>
      </c>
    </row>
    <row r="57" spans="2:13" ht="18">
      <c r="B57" s="18" t="s">
        <v>106</v>
      </c>
      <c r="C57" s="22">
        <v>40351</v>
      </c>
      <c r="D57" s="21" t="s">
        <v>94</v>
      </c>
      <c r="E57" s="21" t="s">
        <v>14</v>
      </c>
      <c r="F57" s="24">
        <v>0.44097222222222227</v>
      </c>
      <c r="G57" s="24">
        <v>0.5243055555555556</v>
      </c>
      <c r="H57" s="23">
        <v>2</v>
      </c>
      <c r="I57" s="26">
        <v>142</v>
      </c>
      <c r="J57" s="26">
        <v>206</v>
      </c>
      <c r="K57" s="27">
        <f t="shared" si="3"/>
        <v>0.361772370578584</v>
      </c>
      <c r="L57">
        <f t="shared" si="4"/>
        <v>0.180886185289292</v>
      </c>
      <c r="M57" s="31">
        <f t="shared" si="5"/>
        <v>0.015060043734018152</v>
      </c>
    </row>
    <row r="58" spans="2:13" ht="18">
      <c r="B58" s="18" t="s">
        <v>107</v>
      </c>
      <c r="C58" s="22">
        <v>40351</v>
      </c>
      <c r="D58" s="21" t="s">
        <v>94</v>
      </c>
      <c r="E58" s="21" t="s">
        <v>16</v>
      </c>
      <c r="F58" s="24">
        <v>0.44097222222222227</v>
      </c>
      <c r="G58" s="24">
        <v>0.5243055555555556</v>
      </c>
      <c r="H58" s="23">
        <v>2</v>
      </c>
      <c r="I58" s="26">
        <v>515</v>
      </c>
      <c r="J58" s="26">
        <v>740</v>
      </c>
      <c r="K58" s="27">
        <f t="shared" si="3"/>
        <v>1.299570651592972</v>
      </c>
      <c r="L58">
        <f t="shared" si="4"/>
        <v>0.649785325796486</v>
      </c>
      <c r="M58" s="31">
        <f t="shared" si="5"/>
        <v>0.05409918622899725</v>
      </c>
    </row>
    <row r="59" spans="2:13" ht="18">
      <c r="B59" s="18" t="s">
        <v>108</v>
      </c>
      <c r="C59" s="22">
        <v>40351</v>
      </c>
      <c r="D59" s="21" t="s">
        <v>94</v>
      </c>
      <c r="E59" s="21" t="s">
        <v>18</v>
      </c>
      <c r="F59" s="24">
        <v>0.44097222222222227</v>
      </c>
      <c r="G59" s="24">
        <v>0.5243055555555556</v>
      </c>
      <c r="H59" s="23">
        <v>2</v>
      </c>
      <c r="I59" s="26">
        <v>129</v>
      </c>
      <c r="J59" s="26">
        <v>289</v>
      </c>
      <c r="K59" s="27">
        <f t="shared" si="3"/>
        <v>0.5075350247437417</v>
      </c>
      <c r="L59">
        <f t="shared" si="4"/>
        <v>0.25376751237187084</v>
      </c>
      <c r="M59" s="31">
        <f t="shared" si="5"/>
        <v>0.021127925432675953</v>
      </c>
    </row>
    <row r="60" spans="2:13" ht="18">
      <c r="B60" s="18" t="s">
        <v>109</v>
      </c>
      <c r="C60" s="22">
        <v>40351</v>
      </c>
      <c r="D60" s="21" t="s">
        <v>94</v>
      </c>
      <c r="E60" s="21" t="s">
        <v>20</v>
      </c>
      <c r="F60" s="24">
        <v>0.44097222222222227</v>
      </c>
      <c r="G60" s="24">
        <v>0.5243055555555556</v>
      </c>
      <c r="H60" s="23">
        <v>2</v>
      </c>
      <c r="I60" s="26">
        <v>1247</v>
      </c>
      <c r="J60" s="26">
        <v>1098</v>
      </c>
      <c r="K60" s="27">
        <f t="shared" si="3"/>
        <v>1.928281858714977</v>
      </c>
      <c r="L60">
        <f t="shared" si="4"/>
        <v>0.9641409293574885</v>
      </c>
      <c r="M60" s="31">
        <f t="shared" si="5"/>
        <v>0.0802714952424851</v>
      </c>
    </row>
    <row r="61" spans="2:13" ht="18">
      <c r="B61" s="18" t="s">
        <v>110</v>
      </c>
      <c r="C61" s="22">
        <v>40351</v>
      </c>
      <c r="D61" s="21" t="s">
        <v>94</v>
      </c>
      <c r="E61" s="21" t="s">
        <v>22</v>
      </c>
      <c r="F61" s="24">
        <v>0.44097222222222227</v>
      </c>
      <c r="G61" s="24">
        <v>0.5243055555555556</v>
      </c>
      <c r="H61" s="23">
        <v>2</v>
      </c>
      <c r="I61" s="26">
        <v>413</v>
      </c>
      <c r="J61" s="26">
        <v>664</v>
      </c>
      <c r="K61" s="27">
        <f t="shared" si="3"/>
        <v>1.166101233321261</v>
      </c>
      <c r="L61">
        <f t="shared" si="4"/>
        <v>0.5830506166606305</v>
      </c>
      <c r="M61" s="31">
        <f t="shared" si="5"/>
        <v>0.04854305358926239</v>
      </c>
    </row>
    <row r="62" spans="2:13" ht="18">
      <c r="B62" s="18" t="s">
        <v>111</v>
      </c>
      <c r="C62" s="22">
        <v>40351</v>
      </c>
      <c r="D62" s="21" t="s">
        <v>94</v>
      </c>
      <c r="E62" s="21" t="s">
        <v>24</v>
      </c>
      <c r="F62" s="24">
        <v>0.44097222222222227</v>
      </c>
      <c r="G62" s="24">
        <v>0.5243055555555556</v>
      </c>
      <c r="H62" s="23">
        <v>2</v>
      </c>
      <c r="I62" s="26">
        <v>759</v>
      </c>
      <c r="J62" s="26">
        <v>903</v>
      </c>
      <c r="K62" s="27">
        <f t="shared" si="3"/>
        <v>1.585827430254667</v>
      </c>
      <c r="L62">
        <f t="shared" si="4"/>
        <v>0.7929137151273336</v>
      </c>
      <c r="M62" s="31">
        <f t="shared" si="5"/>
        <v>0.06601562860106017</v>
      </c>
    </row>
    <row r="63" spans="2:13" ht="18">
      <c r="B63" s="18" t="s">
        <v>112</v>
      </c>
      <c r="C63" s="22">
        <v>40351</v>
      </c>
      <c r="D63" s="21" t="s">
        <v>94</v>
      </c>
      <c r="E63" s="21" t="s">
        <v>26</v>
      </c>
      <c r="F63" s="24">
        <v>0.44097222222222227</v>
      </c>
      <c r="G63" s="24">
        <v>0.5243055555555556</v>
      </c>
      <c r="H63" s="23">
        <v>2</v>
      </c>
      <c r="I63" s="26">
        <v>10</v>
      </c>
      <c r="J63" s="26">
        <v>273</v>
      </c>
      <c r="K63" s="27">
        <f t="shared" si="3"/>
        <v>0.4794361998444342</v>
      </c>
      <c r="L63">
        <f t="shared" si="4"/>
        <v>0.2397180999222171</v>
      </c>
      <c r="M63" s="31">
        <f t="shared" si="5"/>
        <v>0.01995821329799493</v>
      </c>
    </row>
    <row r="64" spans="2:13" ht="18">
      <c r="B64" s="18" t="s">
        <v>113</v>
      </c>
      <c r="C64" s="22">
        <v>40351</v>
      </c>
      <c r="D64" s="21" t="s">
        <v>94</v>
      </c>
      <c r="E64" s="21" t="s">
        <v>28</v>
      </c>
      <c r="F64" s="24">
        <v>0.44097222222222227</v>
      </c>
      <c r="G64" s="24">
        <v>0.5243055555555556</v>
      </c>
      <c r="H64" s="23">
        <v>2</v>
      </c>
      <c r="I64" s="26">
        <v>29</v>
      </c>
      <c r="J64" s="26">
        <v>117</v>
      </c>
      <c r="K64" s="27">
        <f t="shared" si="3"/>
        <v>0.20547265707618603</v>
      </c>
      <c r="L64">
        <f t="shared" si="4"/>
        <v>0.10273632853809302</v>
      </c>
      <c r="M64" s="31">
        <f t="shared" si="5"/>
        <v>0.008553519984854967</v>
      </c>
    </row>
    <row r="65" spans="2:13" ht="18">
      <c r="B65" s="18" t="s">
        <v>114</v>
      </c>
      <c r="C65" s="22">
        <v>40351</v>
      </c>
      <c r="D65" s="21" t="s">
        <v>94</v>
      </c>
      <c r="E65" s="21" t="s">
        <v>30</v>
      </c>
      <c r="F65" s="24">
        <v>0.44097222222222227</v>
      </c>
      <c r="G65" s="24">
        <v>0.5243055555555556</v>
      </c>
      <c r="H65" s="23">
        <v>2</v>
      </c>
      <c r="I65" s="26">
        <v>208</v>
      </c>
      <c r="J65" s="26">
        <v>554</v>
      </c>
      <c r="K65" s="27">
        <f t="shared" si="3"/>
        <v>0.9729218121385219</v>
      </c>
      <c r="L65">
        <f t="shared" si="4"/>
        <v>0.48646090606926096</v>
      </c>
      <c r="M65" s="31">
        <f t="shared" si="5"/>
        <v>0.04050128266333036</v>
      </c>
    </row>
    <row r="66" spans="2:13" ht="18">
      <c r="B66" s="18" t="s">
        <v>115</v>
      </c>
      <c r="C66" s="22">
        <v>40351</v>
      </c>
      <c r="D66" s="21" t="s">
        <v>94</v>
      </c>
      <c r="E66" s="21" t="s">
        <v>32</v>
      </c>
      <c r="F66" s="24">
        <v>0.44097222222222227</v>
      </c>
      <c r="G66" s="24">
        <v>0.5243055555555556</v>
      </c>
      <c r="H66" s="23">
        <v>2</v>
      </c>
      <c r="I66" s="26">
        <v>368</v>
      </c>
      <c r="J66" s="26">
        <v>660</v>
      </c>
      <c r="K66" s="27">
        <f t="shared" si="3"/>
        <v>1.1590765270964343</v>
      </c>
      <c r="L66">
        <f t="shared" si="4"/>
        <v>0.5795382635482171</v>
      </c>
      <c r="M66" s="31">
        <f t="shared" si="5"/>
        <v>0.04825062555559214</v>
      </c>
    </row>
    <row r="67" spans="2:13" ht="18">
      <c r="B67" s="18" t="s">
        <v>116</v>
      </c>
      <c r="C67" s="22">
        <v>40351</v>
      </c>
      <c r="D67" s="21" t="s">
        <v>94</v>
      </c>
      <c r="E67" s="21" t="s">
        <v>34</v>
      </c>
      <c r="F67" s="24">
        <v>0.44097222222222227</v>
      </c>
      <c r="G67" s="24">
        <v>0.5243055555555556</v>
      </c>
      <c r="H67" s="23">
        <v>2</v>
      </c>
      <c r="I67" s="26">
        <v>239</v>
      </c>
      <c r="J67" s="26">
        <v>509</v>
      </c>
      <c r="K67" s="27">
        <f t="shared" si="3"/>
        <v>0.8938938671092198</v>
      </c>
      <c r="L67">
        <f t="shared" si="4"/>
        <v>0.4469469335546099</v>
      </c>
      <c r="M67" s="31">
        <f t="shared" si="5"/>
        <v>0.03721146728454</v>
      </c>
    </row>
    <row r="68" spans="2:13" ht="18">
      <c r="B68" s="32" t="s">
        <v>117</v>
      </c>
      <c r="C68" s="22">
        <v>40351</v>
      </c>
      <c r="D68" s="21" t="s">
        <v>94</v>
      </c>
      <c r="E68" s="21" t="s">
        <v>36</v>
      </c>
      <c r="F68" s="24">
        <v>0.44097222222222227</v>
      </c>
      <c r="G68" s="24">
        <v>0.5243055555555556</v>
      </c>
      <c r="H68" s="23">
        <v>2</v>
      </c>
      <c r="I68" s="26">
        <v>184</v>
      </c>
      <c r="J68" s="26">
        <v>385</v>
      </c>
      <c r="K68" s="27">
        <f t="shared" si="3"/>
        <v>0.6761279741395868</v>
      </c>
      <c r="L68">
        <f t="shared" si="4"/>
        <v>0.3380639870697934</v>
      </c>
      <c r="M68" s="31">
        <f t="shared" si="5"/>
        <v>0.028146198240762088</v>
      </c>
    </row>
    <row r="69" spans="2:13" ht="18">
      <c r="B69" s="18" t="s">
        <v>118</v>
      </c>
      <c r="C69" s="22">
        <v>40351</v>
      </c>
      <c r="D69" s="21" t="s">
        <v>94</v>
      </c>
      <c r="E69" s="21" t="s">
        <v>38</v>
      </c>
      <c r="F69" s="24">
        <v>0.44097222222222227</v>
      </c>
      <c r="G69" s="24">
        <v>0.5243055555555556</v>
      </c>
      <c r="H69" s="23">
        <v>2</v>
      </c>
      <c r="I69" s="26">
        <v>23</v>
      </c>
      <c r="J69" s="26">
        <v>125</v>
      </c>
      <c r="K69" s="27">
        <f t="shared" si="3"/>
        <v>0.21952206952583986</v>
      </c>
      <c r="L69">
        <f t="shared" si="4"/>
        <v>0.10976103476291993</v>
      </c>
      <c r="M69" s="31">
        <f t="shared" si="5"/>
        <v>0.009138376052195482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3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D7">
      <selection activeCell="K13" sqref="K13"/>
    </sheetView>
  </sheetViews>
  <sheetFormatPr defaultColWidth="7.625" defaultRowHeight="12.75"/>
  <cols>
    <col min="1" max="1" width="7.625" style="0" customWidth="1"/>
    <col min="2" max="2" width="21.375" style="0" customWidth="1"/>
    <col min="3" max="3" width="14.00390625" style="0" customWidth="1"/>
    <col min="4" max="5" width="7.625" style="0" customWidth="1"/>
    <col min="6" max="6" width="10.75390625" style="0" customWidth="1"/>
    <col min="7" max="7" width="7.625" style="0" customWidth="1"/>
    <col min="8" max="8" width="10.875" style="0" customWidth="1"/>
    <col min="9" max="10" width="22.75390625" style="0" customWidth="1"/>
    <col min="11" max="11" width="13.875" style="0" customWidth="1"/>
    <col min="12" max="12" width="10.87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9" spans="2:12" ht="18">
      <c r="B9" s="14" t="s">
        <v>227</v>
      </c>
      <c r="C9" s="15"/>
      <c r="D9" s="16"/>
      <c r="E9" s="16"/>
      <c r="F9" s="16"/>
      <c r="G9" s="16"/>
      <c r="H9" s="16"/>
      <c r="I9" s="17"/>
      <c r="J9" s="17"/>
      <c r="K9" t="s">
        <v>65</v>
      </c>
      <c r="L9">
        <v>1.5</v>
      </c>
    </row>
    <row r="10" spans="2:12" ht="18">
      <c r="B10" s="18" t="s">
        <v>228</v>
      </c>
      <c r="C10" s="18" t="s">
        <v>229</v>
      </c>
      <c r="D10" s="18" t="s">
        <v>221</v>
      </c>
      <c r="E10" s="18" t="s">
        <v>230</v>
      </c>
      <c r="F10" s="18" t="s">
        <v>231</v>
      </c>
      <c r="G10" s="18" t="s">
        <v>232</v>
      </c>
      <c r="H10" s="18" t="s">
        <v>233</v>
      </c>
      <c r="I10" s="18" t="s">
        <v>234</v>
      </c>
      <c r="J10" s="18" t="s">
        <v>66</v>
      </c>
      <c r="K10" s="20" t="s">
        <v>236</v>
      </c>
      <c r="L10" s="20" t="s">
        <v>236</v>
      </c>
    </row>
    <row r="11" spans="2:12" ht="21">
      <c r="B11" s="18"/>
      <c r="C11" s="18"/>
      <c r="D11" s="21"/>
      <c r="E11" s="21"/>
      <c r="F11" s="21"/>
      <c r="G11" s="21"/>
      <c r="H11" s="21"/>
      <c r="I11" s="21" t="s">
        <v>237</v>
      </c>
      <c r="J11" s="21"/>
      <c r="K11" s="20" t="s">
        <v>238</v>
      </c>
      <c r="L11" s="20" t="s">
        <v>239</v>
      </c>
    </row>
    <row r="12" spans="2:13" ht="18">
      <c r="B12" s="18" t="s">
        <v>169</v>
      </c>
      <c r="C12" s="22">
        <v>40351</v>
      </c>
      <c r="D12" s="21">
        <v>100</v>
      </c>
      <c r="E12" s="21" t="s">
        <v>241</v>
      </c>
      <c r="F12" s="24">
        <v>0.4236111111111111</v>
      </c>
      <c r="G12" s="24">
        <v>0.7916666666666666</v>
      </c>
      <c r="H12" s="23">
        <f>8.17</f>
        <v>8.17</v>
      </c>
      <c r="I12" s="24"/>
      <c r="J12">
        <v>255007</v>
      </c>
      <c r="M12" s="38"/>
    </row>
    <row r="13" spans="2:13" ht="18">
      <c r="B13" s="18"/>
      <c r="C13" s="22"/>
      <c r="D13" s="21"/>
      <c r="E13" s="21"/>
      <c r="F13" s="24">
        <v>0.4236111111111111</v>
      </c>
      <c r="G13" s="24">
        <v>0.7916666666666666</v>
      </c>
      <c r="H13" s="23">
        <f aca="true" t="shared" si="0" ref="H13:H37">8.17</f>
        <v>8.17</v>
      </c>
      <c r="I13" s="21"/>
      <c r="M13" t="s">
        <v>219</v>
      </c>
    </row>
    <row r="14" spans="2:13" ht="18">
      <c r="B14" s="18" t="s">
        <v>170</v>
      </c>
      <c r="C14" s="22">
        <v>40351</v>
      </c>
      <c r="D14" s="21">
        <v>100</v>
      </c>
      <c r="E14" s="21" t="s">
        <v>243</v>
      </c>
      <c r="F14" s="24">
        <v>0.4236111111111111</v>
      </c>
      <c r="G14" s="24">
        <v>0.7916666666666666</v>
      </c>
      <c r="H14" s="23">
        <f t="shared" si="0"/>
        <v>8.17</v>
      </c>
      <c r="I14" s="26">
        <v>84</v>
      </c>
      <c r="J14" s="26">
        <v>209</v>
      </c>
      <c r="K14" s="27">
        <f>((J14/$C$3)/(($J$12/$C$2)/$H$3)*12.011*1.06)</f>
        <v>0.3497357566877249</v>
      </c>
      <c r="L14">
        <f>K14/2</f>
        <v>0.17486787834386244</v>
      </c>
      <c r="M14" s="31">
        <f>L14/12.011</f>
        <v>0.014558977465978057</v>
      </c>
    </row>
    <row r="15" spans="2:13" ht="18">
      <c r="B15" s="18" t="s">
        <v>171</v>
      </c>
      <c r="C15" s="22">
        <v>40351</v>
      </c>
      <c r="D15" s="21">
        <v>100</v>
      </c>
      <c r="E15" s="21" t="s">
        <v>245</v>
      </c>
      <c r="F15" s="24">
        <v>0.4236111111111111</v>
      </c>
      <c r="G15" s="24">
        <v>0.7916666666666666</v>
      </c>
      <c r="H15" s="23">
        <f t="shared" si="0"/>
        <v>8.17</v>
      </c>
      <c r="I15" s="26">
        <v>303</v>
      </c>
      <c r="J15" s="26">
        <v>277</v>
      </c>
      <c r="K15" s="27">
        <f aca="true" t="shared" si="1" ref="K15:K36">((J15/$C$3)/(($J$12/$C$2)/$H$3)*12.011*1.06)</f>
        <v>0.46352538087320466</v>
      </c>
      <c r="L15">
        <f aca="true" t="shared" si="2" ref="L15:L36">K15/2</f>
        <v>0.23176269043660233</v>
      </c>
      <c r="M15" s="31">
        <f aca="true" t="shared" si="3" ref="M15:M37">L15/12.011</f>
        <v>0.019295869655865654</v>
      </c>
    </row>
    <row r="16" spans="2:13" ht="18">
      <c r="B16" s="18" t="s">
        <v>172</v>
      </c>
      <c r="C16" s="22">
        <v>40351</v>
      </c>
      <c r="D16" s="21">
        <v>100</v>
      </c>
      <c r="E16" s="21" t="s">
        <v>247</v>
      </c>
      <c r="F16" s="24">
        <v>0.4236111111111111</v>
      </c>
      <c r="G16" s="24">
        <v>0.7916666666666666</v>
      </c>
      <c r="H16" s="23">
        <f t="shared" si="0"/>
        <v>8.17</v>
      </c>
      <c r="I16" s="26">
        <v>483</v>
      </c>
      <c r="J16" s="26">
        <v>1037</v>
      </c>
      <c r="K16" s="27">
        <f t="shared" si="1"/>
        <v>1.735291768828568</v>
      </c>
      <c r="L16">
        <f t="shared" si="2"/>
        <v>0.867645884414284</v>
      </c>
      <c r="M16" s="31">
        <f t="shared" si="3"/>
        <v>0.07223760589578587</v>
      </c>
    </row>
    <row r="17" spans="2:13" ht="18">
      <c r="B17" s="18" t="s">
        <v>173</v>
      </c>
      <c r="C17" s="22">
        <v>40351</v>
      </c>
      <c r="D17" s="21">
        <v>100</v>
      </c>
      <c r="E17" s="21" t="s">
        <v>249</v>
      </c>
      <c r="F17" s="24">
        <v>0.4236111111111111</v>
      </c>
      <c r="G17" s="24">
        <v>0.7916666666666666</v>
      </c>
      <c r="H17" s="23">
        <f t="shared" si="0"/>
        <v>8.17</v>
      </c>
      <c r="I17" s="26">
        <v>98</v>
      </c>
      <c r="J17" s="26">
        <v>918</v>
      </c>
      <c r="K17" s="27">
        <f t="shared" si="1"/>
        <v>1.5361599265039785</v>
      </c>
      <c r="L17">
        <f t="shared" si="2"/>
        <v>0.7680799632519892</v>
      </c>
      <c r="M17" s="31">
        <f t="shared" si="3"/>
        <v>0.06394804456348258</v>
      </c>
    </row>
    <row r="18" spans="2:13" ht="18">
      <c r="B18" s="18" t="s">
        <v>174</v>
      </c>
      <c r="C18" s="22">
        <v>40351</v>
      </c>
      <c r="D18" s="21">
        <v>100</v>
      </c>
      <c r="E18" s="21" t="s">
        <v>0</v>
      </c>
      <c r="F18" s="24">
        <v>0.4236111111111111</v>
      </c>
      <c r="G18" s="24">
        <v>0.7916666666666666</v>
      </c>
      <c r="H18" s="23">
        <f t="shared" si="0"/>
        <v>8.17</v>
      </c>
      <c r="I18" s="26">
        <v>287</v>
      </c>
      <c r="J18" s="26">
        <v>1360</v>
      </c>
      <c r="K18" s="27">
        <f t="shared" si="1"/>
        <v>2.2757924837095977</v>
      </c>
      <c r="L18">
        <f t="shared" si="2"/>
        <v>1.1378962418547989</v>
      </c>
      <c r="M18" s="31">
        <f t="shared" si="3"/>
        <v>0.09473784379775198</v>
      </c>
    </row>
    <row r="19" spans="2:13" ht="18">
      <c r="B19" s="18" t="s">
        <v>175</v>
      </c>
      <c r="C19" s="22">
        <v>40351</v>
      </c>
      <c r="D19" s="21">
        <v>100</v>
      </c>
      <c r="E19" s="21" t="s">
        <v>2</v>
      </c>
      <c r="F19" s="24">
        <v>0.4236111111111111</v>
      </c>
      <c r="G19" s="24">
        <v>0.7916666666666666</v>
      </c>
      <c r="H19" s="23">
        <f t="shared" si="0"/>
        <v>8.17</v>
      </c>
      <c r="I19" s="26">
        <v>28</v>
      </c>
      <c r="J19" s="26">
        <v>491</v>
      </c>
      <c r="K19" s="27">
        <f t="shared" si="1"/>
        <v>0.821628021692215</v>
      </c>
      <c r="L19">
        <f t="shared" si="2"/>
        <v>0.4108140108461075</v>
      </c>
      <c r="M19" s="31">
        <f t="shared" si="3"/>
        <v>0.034203148018158984</v>
      </c>
    </row>
    <row r="20" spans="2:13" ht="18">
      <c r="B20" s="18" t="s">
        <v>176</v>
      </c>
      <c r="C20" s="22">
        <v>40351</v>
      </c>
      <c r="D20" s="21">
        <v>100</v>
      </c>
      <c r="E20" s="21" t="s">
        <v>4</v>
      </c>
      <c r="F20" s="24">
        <v>0.4236111111111111</v>
      </c>
      <c r="G20" s="24">
        <v>0.7916666666666666</v>
      </c>
      <c r="H20" s="23">
        <f t="shared" si="0"/>
        <v>8.17</v>
      </c>
      <c r="I20" s="26">
        <v>87</v>
      </c>
      <c r="J20" s="26">
        <v>1059</v>
      </c>
      <c r="K20" s="27">
        <f t="shared" si="1"/>
        <v>1.7721060590062232</v>
      </c>
      <c r="L20">
        <f t="shared" si="2"/>
        <v>0.8860530295031116</v>
      </c>
      <c r="M20" s="31">
        <f t="shared" si="3"/>
        <v>0.07377012983957303</v>
      </c>
    </row>
    <row r="21" spans="2:13" ht="18">
      <c r="B21" s="18" t="s">
        <v>177</v>
      </c>
      <c r="C21" s="22">
        <v>40351</v>
      </c>
      <c r="D21" s="21">
        <v>100</v>
      </c>
      <c r="E21" s="21" t="s">
        <v>6</v>
      </c>
      <c r="F21" s="24">
        <v>0.4236111111111111</v>
      </c>
      <c r="G21" s="24">
        <v>0.7916666666666666</v>
      </c>
      <c r="H21" s="23">
        <f t="shared" si="0"/>
        <v>8.17</v>
      </c>
      <c r="I21" s="26">
        <v>91</v>
      </c>
      <c r="J21" s="26">
        <v>1020</v>
      </c>
      <c r="K21" s="27">
        <f t="shared" si="1"/>
        <v>1.706844362782198</v>
      </c>
      <c r="L21">
        <f t="shared" si="2"/>
        <v>0.853422181391099</v>
      </c>
      <c r="M21" s="31">
        <f t="shared" si="3"/>
        <v>0.07105338284831397</v>
      </c>
    </row>
    <row r="22" spans="2:13" ht="18">
      <c r="B22" s="18" t="s">
        <v>178</v>
      </c>
      <c r="C22" s="22">
        <v>40351</v>
      </c>
      <c r="D22" s="21">
        <v>100</v>
      </c>
      <c r="E22" s="21" t="s">
        <v>8</v>
      </c>
      <c r="F22" s="24">
        <v>0.4236111111111111</v>
      </c>
      <c r="G22" s="24">
        <v>0.7916666666666666</v>
      </c>
      <c r="H22" s="23">
        <f t="shared" si="0"/>
        <v>8.17</v>
      </c>
      <c r="I22" s="26">
        <v>920</v>
      </c>
      <c r="J22" s="26">
        <v>434</v>
      </c>
      <c r="K22" s="27">
        <f t="shared" si="1"/>
        <v>0.7262455425955627</v>
      </c>
      <c r="L22">
        <f t="shared" si="2"/>
        <v>0.36312277129778137</v>
      </c>
      <c r="M22" s="31">
        <f t="shared" si="3"/>
        <v>0.030232517800164966</v>
      </c>
    </row>
    <row r="23" spans="2:13" ht="18">
      <c r="B23" s="18" t="s">
        <v>179</v>
      </c>
      <c r="C23" s="22">
        <v>40351</v>
      </c>
      <c r="D23" s="21">
        <v>100</v>
      </c>
      <c r="E23" s="21" t="s">
        <v>10</v>
      </c>
      <c r="F23" s="24">
        <v>0.4236111111111111</v>
      </c>
      <c r="G23" s="24">
        <v>0.7916666666666666</v>
      </c>
      <c r="H23" s="23">
        <f t="shared" si="0"/>
        <v>8.17</v>
      </c>
      <c r="I23" s="26">
        <v>570</v>
      </c>
      <c r="J23" s="26">
        <v>959</v>
      </c>
      <c r="K23" s="27">
        <f t="shared" si="1"/>
        <v>1.6047683763805174</v>
      </c>
      <c r="L23">
        <f t="shared" si="2"/>
        <v>0.8023841881902587</v>
      </c>
      <c r="M23" s="31">
        <f t="shared" si="3"/>
        <v>0.06680411191326774</v>
      </c>
    </row>
    <row r="24" spans="2:13" ht="18">
      <c r="B24" s="18" t="s">
        <v>180</v>
      </c>
      <c r="C24" s="22">
        <v>40351</v>
      </c>
      <c r="D24" s="21">
        <v>100</v>
      </c>
      <c r="E24" s="21" t="s">
        <v>12</v>
      </c>
      <c r="F24" s="24">
        <v>0.4236111111111111</v>
      </c>
      <c r="G24" s="24">
        <v>0.7916666666666666</v>
      </c>
      <c r="H24" s="23">
        <f t="shared" si="0"/>
        <v>8.17</v>
      </c>
      <c r="I24" s="26">
        <v>68</v>
      </c>
      <c r="J24" s="26">
        <v>619</v>
      </c>
      <c r="K24" s="27">
        <f t="shared" si="1"/>
        <v>1.0358202554531182</v>
      </c>
      <c r="L24">
        <f t="shared" si="2"/>
        <v>0.5179101277265591</v>
      </c>
      <c r="M24" s="31">
        <f t="shared" si="3"/>
        <v>0.04311965096382975</v>
      </c>
    </row>
    <row r="25" spans="2:13" ht="18">
      <c r="B25" s="18" t="s">
        <v>181</v>
      </c>
      <c r="C25" s="22">
        <v>40351</v>
      </c>
      <c r="D25" s="21">
        <v>100</v>
      </c>
      <c r="E25" s="21" t="s">
        <v>14</v>
      </c>
      <c r="F25" s="24">
        <v>0.4236111111111111</v>
      </c>
      <c r="G25" s="24">
        <v>0.7916666666666666</v>
      </c>
      <c r="H25" s="23">
        <f t="shared" si="0"/>
        <v>8.17</v>
      </c>
      <c r="I25" s="26">
        <v>219</v>
      </c>
      <c r="J25" s="26">
        <v>1036</v>
      </c>
      <c r="K25" s="27">
        <f t="shared" si="1"/>
        <v>1.7336183920023107</v>
      </c>
      <c r="L25">
        <f t="shared" si="2"/>
        <v>0.8668091960011554</v>
      </c>
      <c r="M25" s="31">
        <f t="shared" si="3"/>
        <v>0.07216794571652281</v>
      </c>
    </row>
    <row r="26" spans="2:13" ht="18">
      <c r="B26" s="18" t="s">
        <v>182</v>
      </c>
      <c r="C26" s="22">
        <v>40351</v>
      </c>
      <c r="D26" s="21">
        <v>100</v>
      </c>
      <c r="E26" s="21" t="s">
        <v>16</v>
      </c>
      <c r="F26" s="24">
        <v>0.4236111111111111</v>
      </c>
      <c r="G26" s="24">
        <v>0.7916666666666666</v>
      </c>
      <c r="H26" s="23">
        <f t="shared" si="0"/>
        <v>8.17</v>
      </c>
      <c r="I26" s="26">
        <v>40</v>
      </c>
      <c r="J26" s="26">
        <v>416</v>
      </c>
      <c r="K26" s="27">
        <f t="shared" si="1"/>
        <v>0.6961247597229357</v>
      </c>
      <c r="L26">
        <f t="shared" si="2"/>
        <v>0.3480623798614679</v>
      </c>
      <c r="M26" s="31">
        <f t="shared" si="3"/>
        <v>0.028978634573430015</v>
      </c>
    </row>
    <row r="27" spans="2:13" ht="18">
      <c r="B27" s="18" t="s">
        <v>183</v>
      </c>
      <c r="C27" s="22">
        <v>40351</v>
      </c>
      <c r="D27" s="21">
        <v>100</v>
      </c>
      <c r="E27" s="21" t="s">
        <v>18</v>
      </c>
      <c r="F27" s="24">
        <v>0.4236111111111111</v>
      </c>
      <c r="G27" s="24">
        <v>0.7916666666666666</v>
      </c>
      <c r="H27" s="23">
        <f t="shared" si="0"/>
        <v>8.17</v>
      </c>
      <c r="I27" s="26">
        <v>518</v>
      </c>
      <c r="J27" s="26">
        <v>889</v>
      </c>
      <c r="K27" s="27">
        <f t="shared" si="1"/>
        <v>1.4876319985425235</v>
      </c>
      <c r="L27">
        <f t="shared" si="2"/>
        <v>0.7438159992712617</v>
      </c>
      <c r="M27" s="31">
        <f t="shared" si="3"/>
        <v>0.06192789936485403</v>
      </c>
    </row>
    <row r="28" spans="2:13" ht="18">
      <c r="B28" s="18" t="s">
        <v>184</v>
      </c>
      <c r="C28" s="22">
        <v>40351</v>
      </c>
      <c r="D28" s="21">
        <v>100</v>
      </c>
      <c r="E28" s="21" t="s">
        <v>20</v>
      </c>
      <c r="F28" s="24">
        <v>0.4236111111111111</v>
      </c>
      <c r="G28" s="24">
        <v>0.7916666666666666</v>
      </c>
      <c r="H28" s="23">
        <f t="shared" si="0"/>
        <v>8.17</v>
      </c>
      <c r="I28" s="26">
        <v>770</v>
      </c>
      <c r="J28" s="26">
        <v>519</v>
      </c>
      <c r="K28" s="27">
        <f t="shared" si="1"/>
        <v>0.8684825728274126</v>
      </c>
      <c r="L28">
        <f t="shared" si="2"/>
        <v>0.4342412864137063</v>
      </c>
      <c r="M28" s="31">
        <f t="shared" si="3"/>
        <v>0.03615363303752446</v>
      </c>
    </row>
    <row r="29" spans="2:13" ht="18">
      <c r="B29" s="18" t="s">
        <v>185</v>
      </c>
      <c r="C29" s="22">
        <v>40351</v>
      </c>
      <c r="D29" s="21">
        <v>100</v>
      </c>
      <c r="E29" s="21" t="s">
        <v>22</v>
      </c>
      <c r="F29" s="24">
        <v>0.4236111111111111</v>
      </c>
      <c r="G29" s="24">
        <v>0.7916666666666666</v>
      </c>
      <c r="H29" s="23">
        <f t="shared" si="0"/>
        <v>8.17</v>
      </c>
      <c r="I29" s="26">
        <v>68</v>
      </c>
      <c r="J29" s="26">
        <v>677</v>
      </c>
      <c r="K29" s="27">
        <f t="shared" si="1"/>
        <v>1.1328761113760275</v>
      </c>
      <c r="L29">
        <f t="shared" si="2"/>
        <v>0.5664380556880138</v>
      </c>
      <c r="M29" s="31">
        <f t="shared" si="3"/>
        <v>0.04715994136108682</v>
      </c>
    </row>
    <row r="30" spans="2:13" ht="18">
      <c r="B30" s="18" t="s">
        <v>186</v>
      </c>
      <c r="C30" s="22">
        <v>40351</v>
      </c>
      <c r="D30" s="21">
        <v>100</v>
      </c>
      <c r="E30" s="21" t="s">
        <v>24</v>
      </c>
      <c r="F30" s="24">
        <v>0.4236111111111111</v>
      </c>
      <c r="G30" s="24">
        <v>0.7916666666666666</v>
      </c>
      <c r="H30" s="23">
        <f t="shared" si="0"/>
        <v>8.17</v>
      </c>
      <c r="I30" s="26">
        <v>110</v>
      </c>
      <c r="J30" s="26">
        <v>1007</v>
      </c>
      <c r="K30" s="27">
        <f t="shared" si="1"/>
        <v>1.6850904640408564</v>
      </c>
      <c r="L30">
        <f t="shared" si="2"/>
        <v>0.8425452320204282</v>
      </c>
      <c r="M30" s="31">
        <f t="shared" si="3"/>
        <v>0.07014780051789428</v>
      </c>
    </row>
    <row r="31" spans="2:13" ht="18">
      <c r="B31" s="18" t="s">
        <v>187</v>
      </c>
      <c r="C31" s="22">
        <v>40351</v>
      </c>
      <c r="D31" s="21">
        <v>100</v>
      </c>
      <c r="E31" s="21" t="s">
        <v>26</v>
      </c>
      <c r="F31" s="24">
        <v>0.4236111111111111</v>
      </c>
      <c r="G31" s="24">
        <v>0.7916666666666666</v>
      </c>
      <c r="H31" s="23">
        <f t="shared" si="0"/>
        <v>8.17</v>
      </c>
      <c r="I31" s="26">
        <v>263</v>
      </c>
      <c r="J31" s="26">
        <v>1211</v>
      </c>
      <c r="K31" s="27">
        <f t="shared" si="1"/>
        <v>2.026459336597296</v>
      </c>
      <c r="L31">
        <f t="shared" si="2"/>
        <v>1.013229668298648</v>
      </c>
      <c r="M31" s="31">
        <f t="shared" si="3"/>
        <v>0.08435847708755707</v>
      </c>
    </row>
    <row r="32" spans="2:13" ht="18">
      <c r="B32" s="18" t="s">
        <v>188</v>
      </c>
      <c r="C32" s="22">
        <v>40351</v>
      </c>
      <c r="D32" s="21">
        <v>100</v>
      </c>
      <c r="E32" s="21" t="s">
        <v>28</v>
      </c>
      <c r="F32" s="24">
        <v>0.4236111111111111</v>
      </c>
      <c r="G32" s="24">
        <v>0.7916666666666666</v>
      </c>
      <c r="H32" s="23">
        <f t="shared" si="0"/>
        <v>8.17</v>
      </c>
      <c r="I32" s="26">
        <v>7</v>
      </c>
      <c r="J32" s="26">
        <v>135</v>
      </c>
      <c r="K32" s="27">
        <f t="shared" si="1"/>
        <v>0.22590587154470268</v>
      </c>
      <c r="L32">
        <f t="shared" si="2"/>
        <v>0.11295293577235134</v>
      </c>
      <c r="M32" s="31">
        <f t="shared" si="3"/>
        <v>0.009404124200512143</v>
      </c>
    </row>
    <row r="33" spans="2:13" ht="18">
      <c r="B33" s="18" t="s">
        <v>189</v>
      </c>
      <c r="C33" s="22">
        <v>40351</v>
      </c>
      <c r="D33" s="21">
        <v>100</v>
      </c>
      <c r="E33" s="21" t="s">
        <v>30</v>
      </c>
      <c r="F33" s="24">
        <v>0.4236111111111111</v>
      </c>
      <c r="G33" s="24">
        <v>0.7916666666666666</v>
      </c>
      <c r="H33" s="23">
        <f t="shared" si="0"/>
        <v>8.17</v>
      </c>
      <c r="I33" s="26">
        <v>103</v>
      </c>
      <c r="J33" s="26">
        <v>1146</v>
      </c>
      <c r="K33" s="27">
        <f t="shared" si="1"/>
        <v>1.9176898428905873</v>
      </c>
      <c r="L33">
        <f t="shared" si="2"/>
        <v>0.9588449214452937</v>
      </c>
      <c r="M33" s="31">
        <f t="shared" si="3"/>
        <v>0.07983056543545863</v>
      </c>
    </row>
    <row r="34" spans="2:13" ht="18">
      <c r="B34" s="18" t="s">
        <v>190</v>
      </c>
      <c r="C34" s="22">
        <v>40351</v>
      </c>
      <c r="D34" s="21">
        <v>100</v>
      </c>
      <c r="E34" s="21" t="s">
        <v>32</v>
      </c>
      <c r="F34" s="24">
        <v>0.4236111111111111</v>
      </c>
      <c r="G34" s="24">
        <v>0.7916666666666666</v>
      </c>
      <c r="H34" s="23">
        <f t="shared" si="0"/>
        <v>8.17</v>
      </c>
      <c r="I34" s="26">
        <v>321</v>
      </c>
      <c r="J34" s="26">
        <v>1069</v>
      </c>
      <c r="K34" s="27">
        <f t="shared" si="1"/>
        <v>1.7888398272687935</v>
      </c>
      <c r="L34">
        <f t="shared" si="2"/>
        <v>0.8944199136343968</v>
      </c>
      <c r="M34" s="31">
        <f t="shared" si="3"/>
        <v>0.07446673163220355</v>
      </c>
    </row>
    <row r="35" spans="2:13" ht="18">
      <c r="B35" s="18" t="s">
        <v>191</v>
      </c>
      <c r="C35" s="22">
        <v>40351</v>
      </c>
      <c r="D35" s="21">
        <v>100</v>
      </c>
      <c r="E35" s="21" t="s">
        <v>34</v>
      </c>
      <c r="F35" s="24">
        <v>0.4236111111111111</v>
      </c>
      <c r="G35" s="24">
        <v>0.7916666666666666</v>
      </c>
      <c r="H35" s="23">
        <f t="shared" si="0"/>
        <v>8.17</v>
      </c>
      <c r="I35" s="26">
        <v>42</v>
      </c>
      <c r="J35" s="26">
        <v>535</v>
      </c>
      <c r="K35" s="27">
        <f t="shared" si="1"/>
        <v>0.8952566020475256</v>
      </c>
      <c r="L35">
        <f t="shared" si="2"/>
        <v>0.4476283010237628</v>
      </c>
      <c r="M35" s="31">
        <f t="shared" si="3"/>
        <v>0.03726819590573331</v>
      </c>
    </row>
    <row r="36" spans="2:13" ht="18">
      <c r="B36" s="18" t="s">
        <v>192</v>
      </c>
      <c r="C36" s="22">
        <v>40351</v>
      </c>
      <c r="D36" s="21">
        <v>100</v>
      </c>
      <c r="E36" s="21" t="s">
        <v>36</v>
      </c>
      <c r="F36" s="24">
        <v>0.4236111111111111</v>
      </c>
      <c r="G36" s="24">
        <v>0.7916666666666666</v>
      </c>
      <c r="H36" s="23">
        <f t="shared" si="0"/>
        <v>8.17</v>
      </c>
      <c r="I36" s="26">
        <v>163</v>
      </c>
      <c r="J36" s="26">
        <v>1195</v>
      </c>
      <c r="K36" s="27">
        <f t="shared" si="1"/>
        <v>1.9996853073771832</v>
      </c>
      <c r="L36">
        <f t="shared" si="2"/>
        <v>0.9998426536885916</v>
      </c>
      <c r="M36" s="31">
        <f t="shared" si="3"/>
        <v>0.08324391421934824</v>
      </c>
    </row>
    <row r="37" spans="2:13" ht="18">
      <c r="B37" s="18" t="s">
        <v>193</v>
      </c>
      <c r="C37" s="22">
        <v>40351</v>
      </c>
      <c r="D37" s="21">
        <v>100</v>
      </c>
      <c r="E37" s="21" t="s">
        <v>38</v>
      </c>
      <c r="F37" s="24">
        <v>0.4236111111111111</v>
      </c>
      <c r="G37" s="24">
        <v>0.7916666666666666</v>
      </c>
      <c r="H37" s="23">
        <f t="shared" si="0"/>
        <v>8.17</v>
      </c>
      <c r="I37" s="26">
        <v>38</v>
      </c>
      <c r="J37" s="26">
        <v>401</v>
      </c>
      <c r="K37" s="27">
        <f>((J37/$C$3)/(($J$12/$C$2)/$H$3)*12.011*1.06)</f>
        <v>0.6710241073290799</v>
      </c>
      <c r="L37">
        <f>K37/2</f>
        <v>0.33551205366453996</v>
      </c>
      <c r="M37" s="31">
        <f t="shared" si="3"/>
        <v>0.027933731884484222</v>
      </c>
    </row>
    <row r="38" ht="18">
      <c r="K38" s="27"/>
    </row>
    <row r="39" ht="18">
      <c r="K39" s="27"/>
    </row>
    <row r="40" ht="18">
      <c r="K40" s="27"/>
    </row>
    <row r="41" spans="2:10" ht="18">
      <c r="B41" s="14" t="s">
        <v>227</v>
      </c>
      <c r="C41" s="29"/>
      <c r="D41" s="29"/>
      <c r="E41" s="29"/>
      <c r="F41" s="29"/>
      <c r="G41" s="29"/>
      <c r="H41" s="30"/>
      <c r="I41" s="29"/>
      <c r="J41" s="29"/>
    </row>
    <row r="42" spans="2:12" ht="18">
      <c r="B42" s="18" t="s">
        <v>228</v>
      </c>
      <c r="C42" s="18" t="s">
        <v>229</v>
      </c>
      <c r="D42" s="18" t="s">
        <v>221</v>
      </c>
      <c r="E42" s="18" t="s">
        <v>230</v>
      </c>
      <c r="F42" s="18" t="s">
        <v>231</v>
      </c>
      <c r="G42" s="18" t="s">
        <v>232</v>
      </c>
      <c r="H42" s="18" t="s">
        <v>233</v>
      </c>
      <c r="I42" s="18" t="s">
        <v>234</v>
      </c>
      <c r="J42" s="18"/>
      <c r="K42" s="20" t="s">
        <v>236</v>
      </c>
      <c r="L42" s="20" t="s">
        <v>236</v>
      </c>
    </row>
    <row r="43" spans="2:12" ht="21">
      <c r="B43" s="18"/>
      <c r="C43" s="18"/>
      <c r="D43" s="21"/>
      <c r="E43" s="21"/>
      <c r="F43" s="21"/>
      <c r="G43" s="21"/>
      <c r="H43" s="21"/>
      <c r="I43" s="21" t="s">
        <v>237</v>
      </c>
      <c r="J43" s="21"/>
      <c r="K43" s="20" t="s">
        <v>238</v>
      </c>
      <c r="L43" s="20" t="s">
        <v>239</v>
      </c>
    </row>
    <row r="44" spans="2:10" ht="18">
      <c r="B44" s="18" t="s">
        <v>194</v>
      </c>
      <c r="C44" s="22">
        <v>40351</v>
      </c>
      <c r="D44" s="21">
        <v>100</v>
      </c>
      <c r="E44" s="21" t="s">
        <v>241</v>
      </c>
      <c r="F44" s="24">
        <v>0.4236111111111111</v>
      </c>
      <c r="G44" s="24">
        <v>0.7916666666666666</v>
      </c>
      <c r="H44" s="23">
        <f>8.17</f>
        <v>8.17</v>
      </c>
      <c r="I44" s="24"/>
      <c r="J44" s="26">
        <v>242696</v>
      </c>
    </row>
    <row r="45" spans="2:13" ht="18">
      <c r="B45" s="18"/>
      <c r="C45" s="22"/>
      <c r="D45" s="21"/>
      <c r="E45" s="21"/>
      <c r="F45" s="24">
        <v>0.4236111111111111</v>
      </c>
      <c r="G45" s="24">
        <v>0.7916666666666666</v>
      </c>
      <c r="H45" s="23">
        <f aca="true" t="shared" si="4" ref="H45:H69">8.17</f>
        <v>8.17</v>
      </c>
      <c r="I45" s="21"/>
      <c r="J45" s="21"/>
      <c r="M45" t="s">
        <v>219</v>
      </c>
    </row>
    <row r="46" spans="2:13" ht="18">
      <c r="B46" s="18" t="s">
        <v>195</v>
      </c>
      <c r="C46" s="22">
        <v>40351</v>
      </c>
      <c r="D46" s="21">
        <v>100</v>
      </c>
      <c r="E46" s="21" t="s">
        <v>243</v>
      </c>
      <c r="F46" s="24">
        <v>0.4236111111111111</v>
      </c>
      <c r="G46" s="24">
        <v>0.7916666666666666</v>
      </c>
      <c r="H46" s="23">
        <f t="shared" si="4"/>
        <v>8.17</v>
      </c>
      <c r="I46" s="26">
        <v>160</v>
      </c>
      <c r="J46" s="21">
        <v>975</v>
      </c>
      <c r="K46" s="27">
        <f>((J46/$C$3)/(($J$44/$C$2)/$H$3)*12.011*1.06)</f>
        <v>1.7143040438449746</v>
      </c>
      <c r="L46">
        <f>K46/2</f>
        <v>0.8571520219224873</v>
      </c>
      <c r="M46" s="31">
        <f>L46/12.011</f>
        <v>0.07136391823515838</v>
      </c>
    </row>
    <row r="47" spans="2:13" ht="18">
      <c r="B47" s="18" t="s">
        <v>196</v>
      </c>
      <c r="C47" s="22">
        <v>40351</v>
      </c>
      <c r="D47" s="21">
        <v>100</v>
      </c>
      <c r="E47" s="21" t="s">
        <v>245</v>
      </c>
      <c r="F47" s="24">
        <v>0.4236111111111111</v>
      </c>
      <c r="G47" s="24">
        <v>0.7916666666666666</v>
      </c>
      <c r="H47" s="23">
        <f t="shared" si="4"/>
        <v>8.17</v>
      </c>
      <c r="I47" s="26">
        <v>780</v>
      </c>
      <c r="J47" s="26">
        <v>1037</v>
      </c>
      <c r="K47" s="27">
        <f>((J47/$C$3)/(($J$44/$C$2)/$H$3)*12.011*1.06)</f>
        <v>1.8233161984279371</v>
      </c>
      <c r="L47">
        <f aca="true" t="shared" si="5" ref="L47:L69">K47/2</f>
        <v>0.9116580992139686</v>
      </c>
      <c r="M47" s="31">
        <f aca="true" t="shared" si="6" ref="M47:M69">L47/12.011</f>
        <v>0.07590193149729153</v>
      </c>
    </row>
    <row r="48" spans="2:13" ht="18">
      <c r="B48" s="18" t="s">
        <v>197</v>
      </c>
      <c r="C48" s="22">
        <v>40351</v>
      </c>
      <c r="D48" s="21">
        <v>100</v>
      </c>
      <c r="E48" s="21" t="s">
        <v>247</v>
      </c>
      <c r="F48" s="24">
        <v>0.4236111111111111</v>
      </c>
      <c r="G48" s="24">
        <v>0.7916666666666666</v>
      </c>
      <c r="H48" s="23">
        <f t="shared" si="4"/>
        <v>8.17</v>
      </c>
      <c r="I48" s="26">
        <v>1070</v>
      </c>
      <c r="J48" s="26">
        <v>719</v>
      </c>
      <c r="K48" s="27">
        <f aca="true" t="shared" si="7" ref="K48:K69">((J48/$C$3)/(($J$44/$C$2)/$H$3)*12.011*1.06)</f>
        <v>1.264189341050807</v>
      </c>
      <c r="L48">
        <f t="shared" si="5"/>
        <v>0.6320946705254035</v>
      </c>
      <c r="M48" s="31">
        <f t="shared" si="6"/>
        <v>0.05262631508828603</v>
      </c>
    </row>
    <row r="49" spans="2:13" ht="18">
      <c r="B49" s="18" t="s">
        <v>198</v>
      </c>
      <c r="C49" s="22">
        <v>40351</v>
      </c>
      <c r="D49" s="21">
        <v>100</v>
      </c>
      <c r="E49" s="21" t="s">
        <v>249</v>
      </c>
      <c r="F49" s="24">
        <v>0.4236111111111111</v>
      </c>
      <c r="G49" s="24">
        <v>0.7916666666666666</v>
      </c>
      <c r="H49" s="23">
        <f t="shared" si="4"/>
        <v>8.17</v>
      </c>
      <c r="I49" s="26">
        <v>1290</v>
      </c>
      <c r="J49" s="26">
        <v>389</v>
      </c>
      <c r="K49" s="27">
        <f t="shared" si="7"/>
        <v>0.6839633569802002</v>
      </c>
      <c r="L49">
        <f t="shared" si="5"/>
        <v>0.3419816784901001</v>
      </c>
      <c r="M49" s="31">
        <f t="shared" si="6"/>
        <v>0.028472373531770886</v>
      </c>
    </row>
    <row r="50" spans="2:13" ht="18">
      <c r="B50" s="18" t="s">
        <v>199</v>
      </c>
      <c r="C50" s="22">
        <v>40351</v>
      </c>
      <c r="D50" s="21">
        <v>100</v>
      </c>
      <c r="E50" s="21" t="s">
        <v>0</v>
      </c>
      <c r="F50" s="24">
        <v>0.4236111111111111</v>
      </c>
      <c r="G50" s="24">
        <v>0.7916666666666666</v>
      </c>
      <c r="H50" s="23">
        <f t="shared" si="4"/>
        <v>8.17</v>
      </c>
      <c r="I50" s="26">
        <v>820</v>
      </c>
      <c r="J50" s="26">
        <v>445</v>
      </c>
      <c r="K50" s="27">
        <f t="shared" si="7"/>
        <v>0.7824259482164244</v>
      </c>
      <c r="L50">
        <f t="shared" si="5"/>
        <v>0.3912129741082122</v>
      </c>
      <c r="M50" s="31">
        <f t="shared" si="6"/>
        <v>0.032571224220149214</v>
      </c>
    </row>
    <row r="51" spans="2:13" ht="18">
      <c r="B51" s="18" t="s">
        <v>200</v>
      </c>
      <c r="C51" s="22">
        <v>40351</v>
      </c>
      <c r="D51" s="21">
        <v>100</v>
      </c>
      <c r="E51" s="21" t="s">
        <v>2</v>
      </c>
      <c r="F51" s="24">
        <v>0.4236111111111111</v>
      </c>
      <c r="G51" s="24">
        <v>0.7916666666666666</v>
      </c>
      <c r="H51" s="23">
        <f t="shared" si="4"/>
        <v>8.17</v>
      </c>
      <c r="I51" s="26">
        <v>187</v>
      </c>
      <c r="J51" s="26">
        <v>417</v>
      </c>
      <c r="K51" s="27">
        <f t="shared" si="7"/>
        <v>0.7331946525983123</v>
      </c>
      <c r="L51">
        <f t="shared" si="5"/>
        <v>0.36659732629915615</v>
      </c>
      <c r="M51" s="31">
        <f t="shared" si="6"/>
        <v>0.03052179887596005</v>
      </c>
    </row>
    <row r="52" spans="2:13" ht="18">
      <c r="B52" s="18" t="s">
        <v>201</v>
      </c>
      <c r="C52" s="22">
        <v>40351</v>
      </c>
      <c r="D52" s="21">
        <v>100</v>
      </c>
      <c r="E52" s="21" t="s">
        <v>4</v>
      </c>
      <c r="F52" s="24">
        <v>0.4236111111111111</v>
      </c>
      <c r="G52" s="24">
        <v>0.7916666666666666</v>
      </c>
      <c r="H52" s="23">
        <f t="shared" si="4"/>
        <v>8.17</v>
      </c>
      <c r="I52" s="26">
        <v>263</v>
      </c>
      <c r="J52" s="26">
        <v>378</v>
      </c>
      <c r="K52" s="27">
        <f t="shared" si="7"/>
        <v>0.6646224908445133</v>
      </c>
      <c r="L52">
        <f t="shared" si="5"/>
        <v>0.33231124542225665</v>
      </c>
      <c r="M52" s="31">
        <f t="shared" si="6"/>
        <v>0.027667242146553715</v>
      </c>
    </row>
    <row r="53" spans="2:13" ht="18">
      <c r="B53" s="18" t="s">
        <v>202</v>
      </c>
      <c r="C53" s="22">
        <v>40351</v>
      </c>
      <c r="D53" s="21">
        <v>100</v>
      </c>
      <c r="E53" s="21" t="s">
        <v>6</v>
      </c>
      <c r="F53" s="24">
        <v>0.4236111111111111</v>
      </c>
      <c r="G53" s="24">
        <v>0.7916666666666666</v>
      </c>
      <c r="H53" s="23">
        <f t="shared" si="4"/>
        <v>8.17</v>
      </c>
      <c r="I53" s="26">
        <v>1350</v>
      </c>
      <c r="J53" s="26">
        <v>1256</v>
      </c>
      <c r="K53" s="27">
        <f t="shared" si="7"/>
        <v>2.2083752605838853</v>
      </c>
      <c r="L53">
        <f t="shared" si="5"/>
        <v>1.1041876302919427</v>
      </c>
      <c r="M53" s="31">
        <f t="shared" si="6"/>
        <v>0.0919313654393425</v>
      </c>
    </row>
    <row r="54" spans="2:13" ht="18">
      <c r="B54" s="18" t="s">
        <v>203</v>
      </c>
      <c r="C54" s="22">
        <v>40351</v>
      </c>
      <c r="D54" s="21">
        <v>100</v>
      </c>
      <c r="E54" s="21" t="s">
        <v>8</v>
      </c>
      <c r="F54" s="24">
        <v>0.4236111111111111</v>
      </c>
      <c r="G54" s="24">
        <v>0.7916666666666666</v>
      </c>
      <c r="H54" s="23">
        <f t="shared" si="4"/>
        <v>8.17</v>
      </c>
      <c r="I54" s="26">
        <v>750</v>
      </c>
      <c r="J54" s="26">
        <v>1122</v>
      </c>
      <c r="K54" s="27">
        <f t="shared" si="7"/>
        <v>1.972768345840063</v>
      </c>
      <c r="L54">
        <f t="shared" si="5"/>
        <v>0.9863841729200316</v>
      </c>
      <c r="M54" s="31">
        <f t="shared" si="6"/>
        <v>0.0821234012921515</v>
      </c>
    </row>
    <row r="55" spans="2:13" ht="18">
      <c r="B55" s="18" t="s">
        <v>204</v>
      </c>
      <c r="C55" s="22">
        <v>40351</v>
      </c>
      <c r="D55" s="21">
        <v>100</v>
      </c>
      <c r="E55" s="21" t="s">
        <v>10</v>
      </c>
      <c r="F55" s="24">
        <v>0.4236111111111111</v>
      </c>
      <c r="G55" s="24">
        <v>0.7916666666666666</v>
      </c>
      <c r="H55" s="23">
        <f t="shared" si="4"/>
        <v>8.17</v>
      </c>
      <c r="I55" s="26">
        <v>1990</v>
      </c>
      <c r="J55" s="26">
        <v>971</v>
      </c>
      <c r="K55" s="27">
        <f t="shared" si="7"/>
        <v>1.707271001613816</v>
      </c>
      <c r="L55">
        <f t="shared" si="5"/>
        <v>0.853635500806908</v>
      </c>
      <c r="M55" s="31">
        <f t="shared" si="6"/>
        <v>0.07107114318598852</v>
      </c>
    </row>
    <row r="56" spans="2:13" ht="18">
      <c r="B56" s="18" t="s">
        <v>205</v>
      </c>
      <c r="C56" s="22">
        <v>40351</v>
      </c>
      <c r="D56" s="21">
        <v>100</v>
      </c>
      <c r="E56" s="21" t="s">
        <v>12</v>
      </c>
      <c r="F56" s="24">
        <v>0.4236111111111111</v>
      </c>
      <c r="G56" s="24">
        <v>0.7916666666666666</v>
      </c>
      <c r="H56" s="23">
        <f t="shared" si="4"/>
        <v>8.17</v>
      </c>
      <c r="I56" s="26">
        <v>166</v>
      </c>
      <c r="J56" s="26">
        <v>218</v>
      </c>
      <c r="K56" s="27">
        <f t="shared" si="7"/>
        <v>0.38330080159815844</v>
      </c>
      <c r="L56">
        <f t="shared" si="5"/>
        <v>0.19165040079907922</v>
      </c>
      <c r="M56" s="31">
        <f t="shared" si="6"/>
        <v>0.01595624017975849</v>
      </c>
    </row>
    <row r="57" spans="2:13" ht="18">
      <c r="B57" s="18" t="s">
        <v>206</v>
      </c>
      <c r="C57" s="22">
        <v>40351</v>
      </c>
      <c r="D57" s="21">
        <v>100</v>
      </c>
      <c r="E57" s="21" t="s">
        <v>14</v>
      </c>
      <c r="F57" s="24">
        <v>0.4236111111111111</v>
      </c>
      <c r="G57" s="24">
        <v>0.7916666666666666</v>
      </c>
      <c r="H57" s="23">
        <f t="shared" si="4"/>
        <v>8.17</v>
      </c>
      <c r="I57" s="26">
        <v>130</v>
      </c>
      <c r="J57" s="26">
        <v>206</v>
      </c>
      <c r="K57" s="27">
        <f t="shared" si="7"/>
        <v>0.3622016749046818</v>
      </c>
      <c r="L57">
        <f t="shared" si="5"/>
        <v>0.1811008374523409</v>
      </c>
      <c r="M57" s="31">
        <f t="shared" si="6"/>
        <v>0.015077915032248848</v>
      </c>
    </row>
    <row r="58" spans="2:13" ht="18">
      <c r="B58" s="18" t="s">
        <v>207</v>
      </c>
      <c r="C58" s="22">
        <v>40351</v>
      </c>
      <c r="D58" s="21">
        <v>100</v>
      </c>
      <c r="E58" s="21" t="s">
        <v>16</v>
      </c>
      <c r="F58" s="24">
        <v>0.4236111111111111</v>
      </c>
      <c r="G58" s="24">
        <v>0.7916666666666666</v>
      </c>
      <c r="H58" s="23">
        <f t="shared" si="4"/>
        <v>8.17</v>
      </c>
      <c r="I58" s="26">
        <v>480</v>
      </c>
      <c r="J58" s="26">
        <v>740</v>
      </c>
      <c r="K58" s="27">
        <f t="shared" si="7"/>
        <v>1.3011128127643912</v>
      </c>
      <c r="L58">
        <f t="shared" si="5"/>
        <v>0.6505564063821956</v>
      </c>
      <c r="M58" s="31">
        <f t="shared" si="6"/>
        <v>0.05416338409642791</v>
      </c>
    </row>
    <row r="59" spans="2:13" ht="18">
      <c r="B59" s="18" t="s">
        <v>208</v>
      </c>
      <c r="C59" s="22">
        <v>40351</v>
      </c>
      <c r="D59" s="21">
        <v>100</v>
      </c>
      <c r="E59" s="21" t="s">
        <v>18</v>
      </c>
      <c r="F59" s="24">
        <v>0.4236111111111111</v>
      </c>
      <c r="G59" s="24">
        <v>0.7916666666666666</v>
      </c>
      <c r="H59" s="23">
        <f t="shared" si="4"/>
        <v>8.17</v>
      </c>
      <c r="I59" s="26">
        <v>130</v>
      </c>
      <c r="J59" s="26">
        <v>289</v>
      </c>
      <c r="K59" s="27">
        <f t="shared" si="7"/>
        <v>0.5081373012012285</v>
      </c>
      <c r="L59">
        <f t="shared" si="5"/>
        <v>0.25406865060061423</v>
      </c>
      <c r="M59" s="31">
        <f t="shared" si="6"/>
        <v>0.021152997302523874</v>
      </c>
    </row>
    <row r="60" spans="2:13" ht="18">
      <c r="B60" s="18" t="s">
        <v>209</v>
      </c>
      <c r="C60" s="22">
        <v>40351</v>
      </c>
      <c r="D60" s="21">
        <v>100</v>
      </c>
      <c r="E60" s="21" t="s">
        <v>20</v>
      </c>
      <c r="F60" s="24">
        <v>0.4236111111111111</v>
      </c>
      <c r="G60" s="24">
        <v>0.7916666666666666</v>
      </c>
      <c r="H60" s="23">
        <f t="shared" si="4"/>
        <v>8.17</v>
      </c>
      <c r="I60" s="26">
        <v>1250</v>
      </c>
      <c r="J60" s="26">
        <v>1098</v>
      </c>
      <c r="K60" s="27">
        <f t="shared" si="7"/>
        <v>1.9305700924531102</v>
      </c>
      <c r="L60">
        <f t="shared" si="5"/>
        <v>0.9652850462265551</v>
      </c>
      <c r="M60" s="31">
        <f t="shared" si="6"/>
        <v>0.08036675099713222</v>
      </c>
    </row>
    <row r="61" spans="2:13" ht="18">
      <c r="B61" s="18" t="s">
        <v>210</v>
      </c>
      <c r="C61" s="22">
        <v>40351</v>
      </c>
      <c r="D61" s="21">
        <v>100</v>
      </c>
      <c r="E61" s="21" t="s">
        <v>22</v>
      </c>
      <c r="F61" s="24">
        <v>0.4236111111111111</v>
      </c>
      <c r="G61" s="24">
        <v>0.7916666666666666</v>
      </c>
      <c r="H61" s="23">
        <f t="shared" si="4"/>
        <v>8.17</v>
      </c>
      <c r="I61" s="26">
        <v>440</v>
      </c>
      <c r="J61" s="26">
        <v>664</v>
      </c>
      <c r="K61" s="27">
        <f t="shared" si="7"/>
        <v>1.1674850103723726</v>
      </c>
      <c r="L61">
        <f t="shared" si="5"/>
        <v>0.5837425051861863</v>
      </c>
      <c r="M61" s="31">
        <f t="shared" si="6"/>
        <v>0.04860065816220018</v>
      </c>
    </row>
    <row r="62" spans="2:13" ht="18">
      <c r="B62" s="18" t="s">
        <v>211</v>
      </c>
      <c r="C62" s="22">
        <v>40351</v>
      </c>
      <c r="D62" s="21">
        <v>100</v>
      </c>
      <c r="E62" s="21" t="s">
        <v>24</v>
      </c>
      <c r="F62" s="24">
        <v>0.4236111111111111</v>
      </c>
      <c r="G62" s="24">
        <v>0.7916666666666666</v>
      </c>
      <c r="H62" s="23">
        <f t="shared" si="4"/>
        <v>8.17</v>
      </c>
      <c r="I62" s="26">
        <v>760</v>
      </c>
      <c r="J62" s="26">
        <v>903</v>
      </c>
      <c r="K62" s="27">
        <f t="shared" si="7"/>
        <v>1.5877092836841151</v>
      </c>
      <c r="L62">
        <f t="shared" si="5"/>
        <v>0.7938546418420576</v>
      </c>
      <c r="M62" s="31">
        <f t="shared" si="6"/>
        <v>0.06609396735010054</v>
      </c>
    </row>
    <row r="63" spans="2:13" ht="18">
      <c r="B63" s="18" t="s">
        <v>212</v>
      </c>
      <c r="C63" s="22">
        <v>40351</v>
      </c>
      <c r="D63" s="21">
        <v>100</v>
      </c>
      <c r="E63" s="21" t="s">
        <v>26</v>
      </c>
      <c r="F63" s="24">
        <v>0.4236111111111111</v>
      </c>
      <c r="G63" s="24">
        <v>0.7916666666666666</v>
      </c>
      <c r="H63" s="23">
        <f t="shared" si="4"/>
        <v>8.17</v>
      </c>
      <c r="I63" s="26">
        <v>145</v>
      </c>
      <c r="J63" s="26">
        <v>273</v>
      </c>
      <c r="K63" s="27">
        <f t="shared" si="7"/>
        <v>0.4800051322765929</v>
      </c>
      <c r="L63">
        <f t="shared" si="5"/>
        <v>0.24000256613829646</v>
      </c>
      <c r="M63" s="31">
        <f t="shared" si="6"/>
        <v>0.01998189710584435</v>
      </c>
    </row>
    <row r="64" spans="2:13" ht="18">
      <c r="B64" s="18" t="s">
        <v>213</v>
      </c>
      <c r="C64" s="22">
        <v>40351</v>
      </c>
      <c r="D64" s="21">
        <v>100</v>
      </c>
      <c r="E64" s="21" t="s">
        <v>28</v>
      </c>
      <c r="F64" s="24">
        <v>0.4236111111111111</v>
      </c>
      <c r="G64" s="24">
        <v>0.7916666666666666</v>
      </c>
      <c r="H64" s="23">
        <f t="shared" si="4"/>
        <v>8.17</v>
      </c>
      <c r="I64" s="26">
        <v>33</v>
      </c>
      <c r="J64" s="26">
        <v>117</v>
      </c>
      <c r="K64" s="27">
        <f t="shared" si="7"/>
        <v>0.20571648526139696</v>
      </c>
      <c r="L64">
        <f t="shared" si="5"/>
        <v>0.10285824263069848</v>
      </c>
      <c r="M64" s="31">
        <f t="shared" si="6"/>
        <v>0.008563670188219007</v>
      </c>
    </row>
    <row r="65" spans="2:13" ht="18">
      <c r="B65" s="18" t="s">
        <v>214</v>
      </c>
      <c r="C65" s="22">
        <v>40351</v>
      </c>
      <c r="D65" s="21">
        <v>100</v>
      </c>
      <c r="E65" s="21" t="s">
        <v>30</v>
      </c>
      <c r="F65" s="24">
        <v>0.4236111111111111</v>
      </c>
      <c r="G65" s="24">
        <v>0.7916666666666666</v>
      </c>
      <c r="H65" s="23">
        <f t="shared" si="4"/>
        <v>8.17</v>
      </c>
      <c r="I65" s="26">
        <v>209</v>
      </c>
      <c r="J65" s="26">
        <v>554</v>
      </c>
      <c r="K65" s="27">
        <f t="shared" si="7"/>
        <v>0.9740763490155034</v>
      </c>
      <c r="L65">
        <f t="shared" si="5"/>
        <v>0.4870381745077517</v>
      </c>
      <c r="M65" s="31">
        <f t="shared" si="6"/>
        <v>0.040549344310028455</v>
      </c>
    </row>
    <row r="66" spans="2:13" ht="18">
      <c r="B66" s="18" t="s">
        <v>215</v>
      </c>
      <c r="C66" s="22">
        <v>40351</v>
      </c>
      <c r="D66" s="21">
        <v>100</v>
      </c>
      <c r="E66" s="21" t="s">
        <v>32</v>
      </c>
      <c r="F66" s="24">
        <v>0.4236111111111111</v>
      </c>
      <c r="G66" s="24">
        <v>0.7916666666666666</v>
      </c>
      <c r="H66" s="23">
        <f t="shared" si="4"/>
        <v>8.17</v>
      </c>
      <c r="I66" s="26">
        <v>340</v>
      </c>
      <c r="J66" s="26">
        <v>660</v>
      </c>
      <c r="K66" s="27">
        <f t="shared" si="7"/>
        <v>1.1604519681412138</v>
      </c>
      <c r="L66">
        <f t="shared" si="5"/>
        <v>0.5802259840706069</v>
      </c>
      <c r="M66" s="31">
        <f t="shared" si="6"/>
        <v>0.048307883113030296</v>
      </c>
    </row>
    <row r="67" spans="2:13" ht="18">
      <c r="B67" s="18" t="s">
        <v>216</v>
      </c>
      <c r="C67" s="22">
        <v>40351</v>
      </c>
      <c r="D67" s="21">
        <v>100</v>
      </c>
      <c r="E67" s="21" t="s">
        <v>34</v>
      </c>
      <c r="F67" s="24">
        <v>0.4236111111111111</v>
      </c>
      <c r="G67" s="24">
        <v>0.7916666666666666</v>
      </c>
      <c r="H67" s="23">
        <f t="shared" si="4"/>
        <v>8.17</v>
      </c>
      <c r="I67" s="26">
        <v>218</v>
      </c>
      <c r="J67" s="26">
        <v>509</v>
      </c>
      <c r="K67" s="27">
        <f t="shared" si="7"/>
        <v>0.8949546239149663</v>
      </c>
      <c r="L67">
        <f t="shared" si="5"/>
        <v>0.44747731195748314</v>
      </c>
      <c r="M67" s="31">
        <f t="shared" si="6"/>
        <v>0.0372556250068673</v>
      </c>
    </row>
    <row r="68" spans="2:13" ht="18">
      <c r="B68" s="18" t="s">
        <v>217</v>
      </c>
      <c r="C68" s="22">
        <v>40351</v>
      </c>
      <c r="D68" s="21">
        <v>100</v>
      </c>
      <c r="E68" s="21" t="s">
        <v>36</v>
      </c>
      <c r="F68" s="24">
        <v>0.4236111111111111</v>
      </c>
      <c r="G68" s="24">
        <v>0.7916666666666666</v>
      </c>
      <c r="H68" s="23">
        <f t="shared" si="4"/>
        <v>8.17</v>
      </c>
      <c r="I68" s="26">
        <v>150</v>
      </c>
      <c r="J68" s="26">
        <v>385</v>
      </c>
      <c r="K68" s="27">
        <f t="shared" si="7"/>
        <v>0.6769303147490414</v>
      </c>
      <c r="L68">
        <f t="shared" si="5"/>
        <v>0.3384651573745207</v>
      </c>
      <c r="M68" s="31">
        <f t="shared" si="6"/>
        <v>0.02817959848260101</v>
      </c>
    </row>
    <row r="69" spans="2:13" ht="18">
      <c r="B69" s="18" t="s">
        <v>218</v>
      </c>
      <c r="C69" s="22">
        <v>40351</v>
      </c>
      <c r="D69" s="21">
        <v>100</v>
      </c>
      <c r="E69" s="21" t="s">
        <v>38</v>
      </c>
      <c r="F69" s="24">
        <v>0.4236111111111111</v>
      </c>
      <c r="G69" s="24">
        <v>0.7916666666666666</v>
      </c>
      <c r="H69" s="23">
        <f t="shared" si="4"/>
        <v>8.17</v>
      </c>
      <c r="I69" s="26">
        <v>20</v>
      </c>
      <c r="J69" s="26">
        <v>125</v>
      </c>
      <c r="K69" s="27">
        <f t="shared" si="7"/>
        <v>0.2197825697237147</v>
      </c>
      <c r="L69">
        <f t="shared" si="5"/>
        <v>0.10989128486185736</v>
      </c>
      <c r="M69" s="31">
        <f t="shared" si="6"/>
        <v>0.009149220286558768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3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C16" sqref="C16"/>
    </sheetView>
  </sheetViews>
  <sheetFormatPr defaultColWidth="7.625" defaultRowHeight="12.75"/>
  <cols>
    <col min="1" max="1" width="21.375" style="0" customWidth="1"/>
    <col min="2" max="2" width="11.875" style="0" customWidth="1"/>
    <col min="3" max="4" width="7.625" style="0" customWidth="1"/>
    <col min="5" max="5" width="11.875" style="0" customWidth="1"/>
    <col min="6" max="6" width="10.125" style="0" customWidth="1"/>
    <col min="7" max="7" width="10.875" style="0" customWidth="1"/>
    <col min="8" max="8" width="22.75390625" style="0" customWidth="1"/>
    <col min="9" max="9" width="22.75390625" style="33" customWidth="1"/>
    <col min="10" max="10" width="7.75390625" style="0" customWidth="1"/>
  </cols>
  <sheetData>
    <row r="1" spans="1:7" ht="18">
      <c r="A1" s="2"/>
      <c r="B1" s="3"/>
      <c r="C1" s="4"/>
      <c r="D1" s="4"/>
      <c r="E1" s="5" t="s">
        <v>221</v>
      </c>
      <c r="F1" s="2" t="s">
        <v>222</v>
      </c>
      <c r="G1" s="3"/>
    </row>
    <row r="2" spans="1:7" ht="18">
      <c r="A2" s="4">
        <v>0.25</v>
      </c>
      <c r="B2" s="8" t="s">
        <v>224</v>
      </c>
      <c r="C2" s="4"/>
      <c r="D2" s="4"/>
      <c r="E2" s="9">
        <v>5</v>
      </c>
      <c r="F2" s="4">
        <v>2010</v>
      </c>
      <c r="G2" s="8" t="s">
        <v>225</v>
      </c>
    </row>
    <row r="3" spans="1:7" ht="18">
      <c r="A3" s="11">
        <v>15</v>
      </c>
      <c r="B3" s="12" t="s">
        <v>224</v>
      </c>
      <c r="C3" s="4"/>
      <c r="D3" s="4"/>
      <c r="E3" s="9">
        <v>25</v>
      </c>
      <c r="F3" s="4">
        <v>2011</v>
      </c>
      <c r="G3" s="8" t="s">
        <v>225</v>
      </c>
    </row>
    <row r="4" spans="1:7" ht="18">
      <c r="A4" s="4"/>
      <c r="B4" s="4"/>
      <c r="C4" s="4"/>
      <c r="D4" s="4"/>
      <c r="E4" s="9">
        <v>45</v>
      </c>
      <c r="F4" s="4">
        <v>2016</v>
      </c>
      <c r="G4" s="8" t="s">
        <v>225</v>
      </c>
    </row>
    <row r="5" spans="1:7" ht="18">
      <c r="A5" s="4"/>
      <c r="B5" s="4"/>
      <c r="C5" s="4"/>
      <c r="D5" s="4"/>
      <c r="E5" s="9">
        <v>75</v>
      </c>
      <c r="F5" s="4">
        <v>2024</v>
      </c>
      <c r="G5" s="8" t="s">
        <v>225</v>
      </c>
    </row>
    <row r="6" spans="1:7" ht="18">
      <c r="A6" s="13"/>
      <c r="B6" s="4"/>
      <c r="C6" s="4"/>
      <c r="D6" s="4"/>
      <c r="E6" s="9">
        <v>100</v>
      </c>
      <c r="F6" s="4">
        <v>2034</v>
      </c>
      <c r="G6" s="8" t="s">
        <v>225</v>
      </c>
    </row>
    <row r="7" spans="1:7" ht="18">
      <c r="A7" s="4"/>
      <c r="B7" s="4"/>
      <c r="C7" s="4"/>
      <c r="D7" s="4"/>
      <c r="E7" s="9">
        <v>125</v>
      </c>
      <c r="F7" s="4">
        <v>2050</v>
      </c>
      <c r="G7" s="12" t="s">
        <v>225</v>
      </c>
    </row>
    <row r="9" spans="1:9" ht="18">
      <c r="A9" s="14" t="s">
        <v>227</v>
      </c>
      <c r="B9" s="15"/>
      <c r="C9" s="16"/>
      <c r="D9" s="16"/>
      <c r="E9" s="16"/>
      <c r="F9" s="16"/>
      <c r="G9" s="16"/>
      <c r="H9" s="17"/>
      <c r="I9" s="34"/>
    </row>
    <row r="10" spans="1:11" ht="18">
      <c r="A10" s="18" t="s">
        <v>228</v>
      </c>
      <c r="B10" s="18" t="s">
        <v>229</v>
      </c>
      <c r="C10" s="18" t="s">
        <v>221</v>
      </c>
      <c r="D10" s="18" t="s">
        <v>230</v>
      </c>
      <c r="E10" s="18" t="s">
        <v>231</v>
      </c>
      <c r="F10" s="18" t="s">
        <v>232</v>
      </c>
      <c r="G10" s="18" t="s">
        <v>233</v>
      </c>
      <c r="H10" s="18" t="s">
        <v>234</v>
      </c>
      <c r="I10" s="35" t="s">
        <v>66</v>
      </c>
      <c r="J10" s="20" t="s">
        <v>236</v>
      </c>
      <c r="K10" s="20" t="s">
        <v>236</v>
      </c>
    </row>
    <row r="11" spans="1:11" ht="21">
      <c r="A11" s="18"/>
      <c r="B11" s="18"/>
      <c r="C11" s="21"/>
      <c r="D11" s="21"/>
      <c r="E11" s="21"/>
      <c r="F11" s="21"/>
      <c r="G11" s="21"/>
      <c r="H11" s="21" t="s">
        <v>237</v>
      </c>
      <c r="I11" s="36"/>
      <c r="J11" s="20" t="s">
        <v>238</v>
      </c>
      <c r="K11" s="20" t="s">
        <v>239</v>
      </c>
    </row>
    <row r="12" spans="1:10" ht="18">
      <c r="A12" s="18" t="s">
        <v>119</v>
      </c>
      <c r="B12" s="22">
        <v>40353</v>
      </c>
      <c r="C12" s="21">
        <v>45</v>
      </c>
      <c r="D12" s="21" t="s">
        <v>241</v>
      </c>
      <c r="E12" s="21"/>
      <c r="F12" s="21"/>
      <c r="G12" s="23"/>
      <c r="H12" s="24"/>
      <c r="I12" s="36">
        <v>242471</v>
      </c>
      <c r="J12">
        <f>AVERAGE(I12:I13)</f>
        <v>266725</v>
      </c>
    </row>
    <row r="13" spans="1:12" ht="18">
      <c r="A13" s="18"/>
      <c r="B13" s="22"/>
      <c r="C13" s="21"/>
      <c r="D13" s="21"/>
      <c r="E13" s="21"/>
      <c r="F13" s="21"/>
      <c r="G13" s="21"/>
      <c r="H13" s="21"/>
      <c r="I13" s="36">
        <v>290979</v>
      </c>
      <c r="L13" t="s">
        <v>219</v>
      </c>
    </row>
    <row r="14" spans="1:12" ht="18">
      <c r="A14" s="18" t="s">
        <v>120</v>
      </c>
      <c r="B14" s="22">
        <v>40353</v>
      </c>
      <c r="C14" s="21">
        <v>45</v>
      </c>
      <c r="D14" s="21" t="s">
        <v>243</v>
      </c>
      <c r="E14" s="24"/>
      <c r="F14" s="24"/>
      <c r="G14" s="26">
        <v>2</v>
      </c>
      <c r="H14" s="26">
        <v>150</v>
      </c>
      <c r="I14" s="36">
        <v>1439</v>
      </c>
      <c r="J14" s="27">
        <f>((I14/$A$3)/(($J$12/$A$2)/$F$3)*12.011*1.06)</f>
        <v>2.302199326781017</v>
      </c>
      <c r="K14">
        <f>J14/2</f>
        <v>1.1510996633905084</v>
      </c>
      <c r="L14" s="31">
        <f>K14/12.011</f>
        <v>0.09583712125472554</v>
      </c>
    </row>
    <row r="15" spans="1:12" ht="18">
      <c r="A15" s="18" t="s">
        <v>121</v>
      </c>
      <c r="B15" s="22">
        <v>40353</v>
      </c>
      <c r="C15" s="21">
        <v>45</v>
      </c>
      <c r="D15" s="21" t="s">
        <v>245</v>
      </c>
      <c r="E15" s="24"/>
      <c r="F15" s="24"/>
      <c r="G15" s="26">
        <v>2</v>
      </c>
      <c r="H15" s="26">
        <v>815</v>
      </c>
      <c r="I15" s="36">
        <v>1881</v>
      </c>
      <c r="J15" s="27">
        <f aca="true" t="shared" si="0" ref="J15:J37">((I15/$A$3)/(($J$12/$A$2)/$F$3)*12.011*1.06)</f>
        <v>3.009337688446902</v>
      </c>
      <c r="K15">
        <f aca="true" t="shared" si="1" ref="K15:K37">J15/2</f>
        <v>1.504668844223451</v>
      </c>
      <c r="L15" s="31">
        <f aca="true" t="shared" si="2" ref="L15:L37">K15/12.011</f>
        <v>0.12527423563595463</v>
      </c>
    </row>
    <row r="16" spans="1:12" ht="18">
      <c r="A16" s="18" t="s">
        <v>122</v>
      </c>
      <c r="B16" s="22">
        <v>40353</v>
      </c>
      <c r="C16" s="21">
        <v>45</v>
      </c>
      <c r="D16" s="21" t="s">
        <v>247</v>
      </c>
      <c r="E16" s="24"/>
      <c r="F16" s="24"/>
      <c r="G16" s="26">
        <v>2</v>
      </c>
      <c r="H16" s="26">
        <v>1160</v>
      </c>
      <c r="I16" s="36">
        <v>1549</v>
      </c>
      <c r="J16" s="27">
        <f t="shared" si="0"/>
        <v>2.47818398692411</v>
      </c>
      <c r="K16">
        <f t="shared" si="1"/>
        <v>1.239091993462055</v>
      </c>
      <c r="L16" s="31">
        <f t="shared" si="2"/>
        <v>0.1031630999468866</v>
      </c>
    </row>
    <row r="17" spans="1:12" ht="18">
      <c r="A17" s="18" t="s">
        <v>123</v>
      </c>
      <c r="B17" s="22">
        <v>40353</v>
      </c>
      <c r="C17" s="21">
        <v>45</v>
      </c>
      <c r="D17" s="21" t="s">
        <v>249</v>
      </c>
      <c r="E17" s="24"/>
      <c r="F17" s="24"/>
      <c r="G17" s="26">
        <v>2</v>
      </c>
      <c r="H17" s="26">
        <v>1470</v>
      </c>
      <c r="I17" s="36">
        <v>850</v>
      </c>
      <c r="J17" s="27">
        <f t="shared" si="0"/>
        <v>1.3598814647420876</v>
      </c>
      <c r="K17">
        <f t="shared" si="1"/>
        <v>0.6799407323710438</v>
      </c>
      <c r="L17" s="31">
        <f t="shared" si="2"/>
        <v>0.05660983534851751</v>
      </c>
    </row>
    <row r="18" spans="1:12" ht="18">
      <c r="A18" s="18" t="s">
        <v>124</v>
      </c>
      <c r="B18" s="22">
        <v>40353</v>
      </c>
      <c r="C18" s="21">
        <v>45</v>
      </c>
      <c r="D18" s="21" t="s">
        <v>0</v>
      </c>
      <c r="E18" s="24"/>
      <c r="F18" s="24"/>
      <c r="G18" s="26">
        <v>2</v>
      </c>
      <c r="H18" s="26">
        <v>1300</v>
      </c>
      <c r="I18" s="36">
        <v>1053</v>
      </c>
      <c r="J18" s="27">
        <f t="shared" si="0"/>
        <v>1.6846531557334332</v>
      </c>
      <c r="K18">
        <f t="shared" si="1"/>
        <v>0.8423265778667166</v>
      </c>
      <c r="L18" s="31">
        <f t="shared" si="2"/>
        <v>0.07012959602586934</v>
      </c>
    </row>
    <row r="19" spans="1:12" ht="18">
      <c r="A19" s="18" t="s">
        <v>125</v>
      </c>
      <c r="B19" s="22">
        <v>40353</v>
      </c>
      <c r="C19" s="21">
        <v>45</v>
      </c>
      <c r="D19" s="21" t="s">
        <v>2</v>
      </c>
      <c r="E19" s="24"/>
      <c r="F19" s="24"/>
      <c r="G19" s="26">
        <v>2</v>
      </c>
      <c r="H19" s="26">
        <v>260</v>
      </c>
      <c r="I19" s="36">
        <v>1876</v>
      </c>
      <c r="J19" s="27">
        <f t="shared" si="0"/>
        <v>3.001338385713125</v>
      </c>
      <c r="K19">
        <f t="shared" si="1"/>
        <v>1.5006691928565625</v>
      </c>
      <c r="L19" s="31">
        <f t="shared" si="2"/>
        <v>0.12494123660449277</v>
      </c>
    </row>
    <row r="20" spans="1:12" ht="18">
      <c r="A20" s="18" t="s">
        <v>126</v>
      </c>
      <c r="B20" s="22">
        <v>40353</v>
      </c>
      <c r="C20" s="21">
        <v>45</v>
      </c>
      <c r="D20" s="21" t="s">
        <v>4</v>
      </c>
      <c r="E20" s="24"/>
      <c r="F20" s="24"/>
      <c r="G20" s="26">
        <v>2</v>
      </c>
      <c r="H20" s="26">
        <v>280</v>
      </c>
      <c r="I20" s="36">
        <v>1919</v>
      </c>
      <c r="J20" s="27">
        <f t="shared" si="0"/>
        <v>3.070132389223607</v>
      </c>
      <c r="K20">
        <f t="shared" si="1"/>
        <v>1.5350661946118036</v>
      </c>
      <c r="L20" s="31">
        <f t="shared" si="2"/>
        <v>0.12780502827506482</v>
      </c>
    </row>
    <row r="21" spans="1:12" ht="18">
      <c r="A21" s="18" t="s">
        <v>127</v>
      </c>
      <c r="B21" s="22">
        <v>40353</v>
      </c>
      <c r="C21" s="21">
        <v>45</v>
      </c>
      <c r="D21" s="21" t="s">
        <v>6</v>
      </c>
      <c r="E21" s="24"/>
      <c r="F21" s="24"/>
      <c r="G21" s="26">
        <v>2</v>
      </c>
      <c r="H21" s="26">
        <v>1380</v>
      </c>
      <c r="I21" s="36">
        <v>1073</v>
      </c>
      <c r="J21" s="27">
        <f t="shared" si="0"/>
        <v>1.7166503666685409</v>
      </c>
      <c r="K21">
        <f t="shared" si="1"/>
        <v>0.8583251833342704</v>
      </c>
      <c r="L21" s="31">
        <f t="shared" si="2"/>
        <v>0.0714615921517168</v>
      </c>
    </row>
    <row r="22" spans="1:12" ht="18">
      <c r="A22" s="18" t="s">
        <v>128</v>
      </c>
      <c r="B22" s="22">
        <v>40353</v>
      </c>
      <c r="C22" s="21">
        <v>45</v>
      </c>
      <c r="D22" s="21" t="s">
        <v>8</v>
      </c>
      <c r="E22" s="24"/>
      <c r="F22" s="24"/>
      <c r="G22" s="26">
        <v>2</v>
      </c>
      <c r="H22" s="26">
        <v>840</v>
      </c>
      <c r="I22" s="36">
        <v>1940</v>
      </c>
      <c r="J22" s="27">
        <f t="shared" si="0"/>
        <v>3.103729460705471</v>
      </c>
      <c r="K22">
        <f t="shared" si="1"/>
        <v>1.5518647303527355</v>
      </c>
      <c r="L22" s="31">
        <f t="shared" si="2"/>
        <v>0.1292036242072047</v>
      </c>
    </row>
    <row r="23" spans="1:12" ht="18">
      <c r="A23" s="18" t="s">
        <v>129</v>
      </c>
      <c r="B23" s="22">
        <v>40353</v>
      </c>
      <c r="C23" s="21">
        <v>45</v>
      </c>
      <c r="D23" s="21" t="s">
        <v>10</v>
      </c>
      <c r="E23" s="24"/>
      <c r="F23" s="24"/>
      <c r="G23" s="26">
        <v>2</v>
      </c>
      <c r="H23" s="26">
        <v>2080</v>
      </c>
      <c r="I23" s="36">
        <v>359</v>
      </c>
      <c r="J23" s="27">
        <f t="shared" si="0"/>
        <v>0.5743499362851875</v>
      </c>
      <c r="K23">
        <f t="shared" si="1"/>
        <v>0.28717496814259375</v>
      </c>
      <c r="L23" s="31">
        <f t="shared" si="2"/>
        <v>0.023909330458962097</v>
      </c>
    </row>
    <row r="24" spans="1:12" ht="18">
      <c r="A24" s="18" t="s">
        <v>130</v>
      </c>
      <c r="B24" s="22">
        <v>40353</v>
      </c>
      <c r="C24" s="21">
        <v>45</v>
      </c>
      <c r="D24" s="21" t="s">
        <v>12</v>
      </c>
      <c r="E24" s="24"/>
      <c r="F24" s="24"/>
      <c r="G24" s="26">
        <v>2</v>
      </c>
      <c r="H24" s="26">
        <v>159</v>
      </c>
      <c r="I24" s="36">
        <v>1683</v>
      </c>
      <c r="J24" s="27">
        <f t="shared" si="0"/>
        <v>2.692565300189334</v>
      </c>
      <c r="K24">
        <f t="shared" si="1"/>
        <v>1.346282650094667</v>
      </c>
      <c r="L24" s="31">
        <f t="shared" si="2"/>
        <v>0.11208747399006469</v>
      </c>
    </row>
    <row r="25" spans="1:12" ht="18">
      <c r="A25" s="18" t="s">
        <v>131</v>
      </c>
      <c r="B25" s="22">
        <v>40353</v>
      </c>
      <c r="C25" s="21">
        <v>45</v>
      </c>
      <c r="D25" s="21" t="s">
        <v>14</v>
      </c>
      <c r="E25" s="24"/>
      <c r="F25" s="24"/>
      <c r="G25" s="26">
        <v>2</v>
      </c>
      <c r="H25" s="26">
        <v>147</v>
      </c>
      <c r="I25" s="36">
        <v>1644</v>
      </c>
      <c r="J25" s="27">
        <f t="shared" si="0"/>
        <v>2.6301707388658726</v>
      </c>
      <c r="K25">
        <f t="shared" si="1"/>
        <v>1.3150853694329363</v>
      </c>
      <c r="L25" s="31">
        <f t="shared" si="2"/>
        <v>0.1094900815446621</v>
      </c>
    </row>
    <row r="26" spans="1:12" ht="18">
      <c r="A26" s="18" t="s">
        <v>132</v>
      </c>
      <c r="B26" s="22">
        <v>40353</v>
      </c>
      <c r="C26" s="21">
        <v>45</v>
      </c>
      <c r="D26" s="21" t="s">
        <v>16</v>
      </c>
      <c r="E26" s="24"/>
      <c r="F26" s="24"/>
      <c r="G26" s="26">
        <v>2</v>
      </c>
      <c r="H26" s="26">
        <v>490</v>
      </c>
      <c r="I26" s="36">
        <v>2123</v>
      </c>
      <c r="J26" s="27">
        <f t="shared" si="0"/>
        <v>3.3965039407617077</v>
      </c>
      <c r="K26">
        <f t="shared" si="1"/>
        <v>1.6982519703808538</v>
      </c>
      <c r="L26" s="31">
        <f t="shared" si="2"/>
        <v>0.14139138875870902</v>
      </c>
    </row>
    <row r="27" spans="1:12" ht="18">
      <c r="A27" s="18" t="s">
        <v>133</v>
      </c>
      <c r="B27" s="22">
        <v>40353</v>
      </c>
      <c r="C27" s="21">
        <v>45</v>
      </c>
      <c r="D27" s="21" t="s">
        <v>18</v>
      </c>
      <c r="E27" s="24"/>
      <c r="F27" s="24"/>
      <c r="G27" s="26">
        <v>2</v>
      </c>
      <c r="H27" s="26">
        <v>135</v>
      </c>
      <c r="I27" s="36">
        <v>1647</v>
      </c>
      <c r="J27" s="27">
        <f t="shared" si="0"/>
        <v>2.6349703205061394</v>
      </c>
      <c r="K27">
        <f t="shared" si="1"/>
        <v>1.3174851602530697</v>
      </c>
      <c r="L27" s="31">
        <f t="shared" si="2"/>
        <v>0.10968988096353924</v>
      </c>
    </row>
    <row r="28" spans="1:12" ht="18">
      <c r="A28" s="18" t="s">
        <v>134</v>
      </c>
      <c r="B28" s="22">
        <v>40353</v>
      </c>
      <c r="C28" s="21">
        <v>45</v>
      </c>
      <c r="D28" s="21" t="s">
        <v>20</v>
      </c>
      <c r="E28" s="24"/>
      <c r="F28" s="24"/>
      <c r="G28" s="26">
        <v>2</v>
      </c>
      <c r="H28" s="26">
        <v>1400</v>
      </c>
      <c r="I28" s="36">
        <v>929</v>
      </c>
      <c r="J28" s="27">
        <f t="shared" si="0"/>
        <v>1.486270447935764</v>
      </c>
      <c r="K28">
        <f t="shared" si="1"/>
        <v>0.743135223967882</v>
      </c>
      <c r="L28" s="31">
        <f t="shared" si="2"/>
        <v>0.06187122004561502</v>
      </c>
    </row>
    <row r="29" spans="1:12" ht="18">
      <c r="A29" s="18" t="s">
        <v>135</v>
      </c>
      <c r="B29" s="22">
        <v>40353</v>
      </c>
      <c r="C29" s="21">
        <v>45</v>
      </c>
      <c r="D29" s="21" t="s">
        <v>22</v>
      </c>
      <c r="E29" s="24"/>
      <c r="F29" s="24"/>
      <c r="G29" s="26">
        <v>2</v>
      </c>
      <c r="H29" s="26">
        <v>430</v>
      </c>
      <c r="I29" s="36">
        <v>2377</v>
      </c>
      <c r="J29" s="27">
        <f t="shared" si="0"/>
        <v>3.802868519637579</v>
      </c>
      <c r="K29">
        <f t="shared" si="1"/>
        <v>1.9014342598187894</v>
      </c>
      <c r="L29" s="31">
        <f t="shared" si="2"/>
        <v>0.15830773955697192</v>
      </c>
    </row>
    <row r="30" spans="1:12" ht="18">
      <c r="A30" s="18" t="s">
        <v>136</v>
      </c>
      <c r="B30" s="22">
        <v>40353</v>
      </c>
      <c r="C30" s="21">
        <v>45</v>
      </c>
      <c r="D30" s="21" t="s">
        <v>24</v>
      </c>
      <c r="E30" s="24"/>
      <c r="F30" s="24"/>
      <c r="G30" s="26">
        <v>2</v>
      </c>
      <c r="H30" s="26">
        <v>800</v>
      </c>
      <c r="I30" s="36">
        <v>1668</v>
      </c>
      <c r="J30" s="27">
        <f t="shared" si="0"/>
        <v>2.6685673919880024</v>
      </c>
      <c r="K30">
        <f t="shared" si="1"/>
        <v>1.3342836959940012</v>
      </c>
      <c r="L30" s="31">
        <f t="shared" si="2"/>
        <v>0.11108847689567906</v>
      </c>
    </row>
    <row r="31" spans="1:12" ht="18">
      <c r="A31" s="18" t="s">
        <v>137</v>
      </c>
      <c r="B31" s="22">
        <v>40353</v>
      </c>
      <c r="C31" s="21">
        <v>45</v>
      </c>
      <c r="D31" s="21" t="s">
        <v>26</v>
      </c>
      <c r="E31" s="24"/>
      <c r="F31" s="24"/>
      <c r="G31" s="26">
        <v>2</v>
      </c>
      <c r="H31" s="26">
        <v>166</v>
      </c>
      <c r="I31" s="36">
        <v>1924</v>
      </c>
      <c r="J31" s="27">
        <f t="shared" si="0"/>
        <v>3.0781316919573842</v>
      </c>
      <c r="K31">
        <f t="shared" si="1"/>
        <v>1.5390658459786921</v>
      </c>
      <c r="L31" s="31">
        <f t="shared" si="2"/>
        <v>0.1281380273065267</v>
      </c>
    </row>
    <row r="32" spans="1:12" ht="18">
      <c r="A32" s="18" t="s">
        <v>138</v>
      </c>
      <c r="B32" s="22">
        <v>40353</v>
      </c>
      <c r="C32" s="21">
        <v>45</v>
      </c>
      <c r="D32" s="21" t="s">
        <v>28</v>
      </c>
      <c r="E32" s="24"/>
      <c r="F32" s="24"/>
      <c r="G32" s="26">
        <v>2</v>
      </c>
      <c r="H32" s="26">
        <v>31</v>
      </c>
      <c r="I32" s="36">
        <v>402</v>
      </c>
      <c r="J32" s="27">
        <f t="shared" si="0"/>
        <v>0.6431439397956696</v>
      </c>
      <c r="K32">
        <f t="shared" si="1"/>
        <v>0.3215719698978348</v>
      </c>
      <c r="L32" s="31">
        <f t="shared" si="2"/>
        <v>0.026773122129534165</v>
      </c>
    </row>
    <row r="33" spans="1:12" ht="18">
      <c r="A33" s="18" t="s">
        <v>139</v>
      </c>
      <c r="B33" s="22">
        <v>40353</v>
      </c>
      <c r="C33" s="21">
        <v>45</v>
      </c>
      <c r="D33" s="21" t="s">
        <v>30</v>
      </c>
      <c r="E33" s="24"/>
      <c r="F33" s="24"/>
      <c r="G33" s="26">
        <v>2</v>
      </c>
      <c r="H33" s="26">
        <v>260</v>
      </c>
      <c r="I33" s="36">
        <v>2219</v>
      </c>
      <c r="J33" s="27">
        <f t="shared" si="0"/>
        <v>3.5500905532502265</v>
      </c>
      <c r="K33">
        <f t="shared" si="1"/>
        <v>1.7750452766251132</v>
      </c>
      <c r="L33" s="31">
        <f t="shared" si="2"/>
        <v>0.1477849701627769</v>
      </c>
    </row>
    <row r="34" spans="1:12" ht="18">
      <c r="A34" s="18" t="s">
        <v>140</v>
      </c>
      <c r="B34" s="22">
        <v>40353</v>
      </c>
      <c r="C34" s="21">
        <v>45</v>
      </c>
      <c r="D34" s="21" t="s">
        <v>32</v>
      </c>
      <c r="E34" s="24"/>
      <c r="F34" s="24"/>
      <c r="G34" s="26">
        <v>2</v>
      </c>
      <c r="H34" s="26">
        <v>400</v>
      </c>
      <c r="I34" s="36">
        <v>2270</v>
      </c>
      <c r="J34" s="27">
        <f t="shared" si="0"/>
        <v>3.6316834411347516</v>
      </c>
      <c r="K34">
        <f t="shared" si="1"/>
        <v>1.8158417205673758</v>
      </c>
      <c r="L34" s="31">
        <f t="shared" si="2"/>
        <v>0.15118156028368795</v>
      </c>
    </row>
    <row r="35" spans="1:12" ht="18">
      <c r="A35" s="18" t="s">
        <v>141</v>
      </c>
      <c r="B35" s="22">
        <v>40353</v>
      </c>
      <c r="C35" s="21">
        <v>45</v>
      </c>
      <c r="D35" s="21" t="s">
        <v>34</v>
      </c>
      <c r="E35" s="24"/>
      <c r="F35" s="24"/>
      <c r="G35" s="26">
        <v>2</v>
      </c>
      <c r="H35" s="26">
        <v>235</v>
      </c>
      <c r="I35" s="36">
        <v>2383</v>
      </c>
      <c r="J35" s="27">
        <f t="shared" si="0"/>
        <v>3.8124676829181117</v>
      </c>
      <c r="K35">
        <f t="shared" si="1"/>
        <v>1.9062338414590558</v>
      </c>
      <c r="L35" s="31">
        <f t="shared" si="2"/>
        <v>0.15870733839472617</v>
      </c>
    </row>
    <row r="36" spans="1:12" ht="18">
      <c r="A36" s="18" t="s">
        <v>142</v>
      </c>
      <c r="B36" s="22">
        <v>40353</v>
      </c>
      <c r="C36" s="21">
        <v>45</v>
      </c>
      <c r="D36" s="21" t="s">
        <v>36</v>
      </c>
      <c r="E36" s="24"/>
      <c r="F36" s="24"/>
      <c r="G36" s="26">
        <v>2</v>
      </c>
      <c r="H36" s="26">
        <v>185</v>
      </c>
      <c r="I36" s="36">
        <v>2066</v>
      </c>
      <c r="J36" s="27">
        <f t="shared" si="0"/>
        <v>3.3053118895966507</v>
      </c>
      <c r="K36">
        <f t="shared" si="1"/>
        <v>1.6526559447983253</v>
      </c>
      <c r="L36" s="31">
        <f t="shared" si="2"/>
        <v>0.13759519980004375</v>
      </c>
    </row>
    <row r="37" spans="1:12" ht="18">
      <c r="A37" s="18" t="s">
        <v>143</v>
      </c>
      <c r="B37" s="22">
        <v>40353</v>
      </c>
      <c r="C37" s="21">
        <v>45</v>
      </c>
      <c r="D37" s="21" t="s">
        <v>38</v>
      </c>
      <c r="E37" s="24"/>
      <c r="F37" s="24"/>
      <c r="G37" s="26">
        <v>2</v>
      </c>
      <c r="H37" s="26">
        <v>21</v>
      </c>
      <c r="I37" s="36">
        <v>283</v>
      </c>
      <c r="J37" s="27">
        <f t="shared" si="0"/>
        <v>0.4527605347317774</v>
      </c>
      <c r="K37">
        <f t="shared" si="1"/>
        <v>0.2263802673658887</v>
      </c>
      <c r="L37" s="31">
        <f t="shared" si="2"/>
        <v>0.018847745180741712</v>
      </c>
    </row>
    <row r="38" ht="18">
      <c r="J38" s="27"/>
    </row>
    <row r="39" ht="18">
      <c r="J39" s="27"/>
    </row>
    <row r="40" ht="18">
      <c r="J40" s="27"/>
    </row>
    <row r="41" spans="1:9" ht="18">
      <c r="A41" s="14" t="s">
        <v>227</v>
      </c>
      <c r="B41" s="29"/>
      <c r="C41" s="29"/>
      <c r="D41" s="29"/>
      <c r="E41" s="29"/>
      <c r="F41" s="29"/>
      <c r="G41" s="30"/>
      <c r="H41" s="29"/>
      <c r="I41" s="37"/>
    </row>
    <row r="42" spans="1:11" ht="18">
      <c r="A42" s="18" t="s">
        <v>228</v>
      </c>
      <c r="B42" s="18" t="s">
        <v>229</v>
      </c>
      <c r="C42" s="18" t="s">
        <v>221</v>
      </c>
      <c r="D42" s="18" t="s">
        <v>230</v>
      </c>
      <c r="E42" s="18" t="s">
        <v>231</v>
      </c>
      <c r="F42" s="18" t="s">
        <v>232</v>
      </c>
      <c r="G42" s="18" t="s">
        <v>233</v>
      </c>
      <c r="H42" s="18" t="s">
        <v>234</v>
      </c>
      <c r="I42" s="35"/>
      <c r="J42" s="20" t="s">
        <v>236</v>
      </c>
      <c r="K42" s="20" t="s">
        <v>236</v>
      </c>
    </row>
    <row r="43" spans="1:11" ht="21">
      <c r="A43" s="18"/>
      <c r="B43" s="18"/>
      <c r="C43" s="21"/>
      <c r="D43" s="21"/>
      <c r="E43" s="21"/>
      <c r="F43" s="21"/>
      <c r="G43" s="21"/>
      <c r="H43" s="21" t="s">
        <v>237</v>
      </c>
      <c r="I43" s="36"/>
      <c r="J43" s="20" t="s">
        <v>238</v>
      </c>
      <c r="K43" s="20" t="s">
        <v>239</v>
      </c>
    </row>
    <row r="44" spans="1:9" ht="18">
      <c r="A44" s="18" t="s">
        <v>144</v>
      </c>
      <c r="B44" s="22">
        <v>40353</v>
      </c>
      <c r="C44" s="21">
        <v>25</v>
      </c>
      <c r="D44" s="21" t="s">
        <v>241</v>
      </c>
      <c r="E44" s="21"/>
      <c r="F44" s="21"/>
      <c r="G44" s="23"/>
      <c r="H44" s="24"/>
      <c r="I44" s="36">
        <v>236870</v>
      </c>
    </row>
    <row r="45" spans="1:12" ht="18">
      <c r="A45" s="18"/>
      <c r="B45" s="22"/>
      <c r="C45" s="21"/>
      <c r="D45" s="21"/>
      <c r="E45" s="21"/>
      <c r="F45" s="21"/>
      <c r="G45" s="21"/>
      <c r="H45" s="21"/>
      <c r="I45" s="36"/>
      <c r="L45" t="s">
        <v>219</v>
      </c>
    </row>
    <row r="46" spans="1:12" ht="18">
      <c r="A46" s="18" t="s">
        <v>145</v>
      </c>
      <c r="B46" s="22">
        <v>40353</v>
      </c>
      <c r="C46" s="21">
        <v>25</v>
      </c>
      <c r="D46" s="21" t="s">
        <v>243</v>
      </c>
      <c r="E46" s="24"/>
      <c r="F46" s="24"/>
      <c r="G46" s="26">
        <v>2</v>
      </c>
      <c r="H46" s="26">
        <v>85</v>
      </c>
      <c r="I46" s="36">
        <v>275</v>
      </c>
      <c r="J46" s="27">
        <f>((I46/$A$3)/(($I$44/$A$2)/$F$3)*12.011*1.06)</f>
        <v>0.4954142406875783</v>
      </c>
      <c r="K46">
        <f>J46/2</f>
        <v>0.24770712034378914</v>
      </c>
      <c r="L46" s="31">
        <f>K46/12.011</f>
        <v>0.020623355286303317</v>
      </c>
    </row>
    <row r="47" spans="1:12" ht="18">
      <c r="A47" s="18" t="s">
        <v>146</v>
      </c>
      <c r="B47" s="22">
        <v>40353</v>
      </c>
      <c r="C47" s="21">
        <v>25</v>
      </c>
      <c r="D47" s="21" t="s">
        <v>245</v>
      </c>
      <c r="E47" s="24"/>
      <c r="F47" s="24"/>
      <c r="G47" s="26">
        <v>2</v>
      </c>
      <c r="H47" s="26">
        <v>430</v>
      </c>
      <c r="I47" s="36">
        <v>866</v>
      </c>
      <c r="J47" s="27">
        <f>((I47/$A$3)/(($I$44/$A$2)/$F$3)*12.011*1.06)</f>
        <v>1.5601044815834282</v>
      </c>
      <c r="K47">
        <f aca="true" t="shared" si="3" ref="K47:K69">J47/2</f>
        <v>0.7800522407917141</v>
      </c>
      <c r="L47" s="31">
        <f aca="true" t="shared" si="4" ref="L47:L69">K47/12.011</f>
        <v>0.06494482064704972</v>
      </c>
    </row>
    <row r="48" spans="1:12" ht="18">
      <c r="A48" s="18" t="s">
        <v>147</v>
      </c>
      <c r="B48" s="22">
        <v>40353</v>
      </c>
      <c r="C48" s="21">
        <v>25</v>
      </c>
      <c r="D48" s="21" t="s">
        <v>247</v>
      </c>
      <c r="E48" s="24"/>
      <c r="F48" s="24"/>
      <c r="G48" s="26">
        <v>2</v>
      </c>
      <c r="H48" s="26">
        <v>470</v>
      </c>
      <c r="I48" s="36">
        <v>932</v>
      </c>
      <c r="J48" s="27">
        <f aca="true" t="shared" si="5" ref="J48:J68">((I48/$A$3)/(($I$44/$A$2)/$F$3)*12.011*1.06)</f>
        <v>1.6790038993484473</v>
      </c>
      <c r="K48">
        <f t="shared" si="3"/>
        <v>0.8395019496742236</v>
      </c>
      <c r="L48" s="31">
        <f t="shared" si="4"/>
        <v>0.06989442591576253</v>
      </c>
    </row>
    <row r="49" spans="1:12" ht="18">
      <c r="A49" s="18" t="s">
        <v>148</v>
      </c>
      <c r="B49" s="22">
        <v>40353</v>
      </c>
      <c r="C49" s="21">
        <v>25</v>
      </c>
      <c r="D49" s="21" t="s">
        <v>249</v>
      </c>
      <c r="E49" s="24"/>
      <c r="F49" s="24"/>
      <c r="G49" s="26">
        <v>2</v>
      </c>
      <c r="H49" s="26">
        <v>107</v>
      </c>
      <c r="I49" s="36">
        <v>430</v>
      </c>
      <c r="J49" s="27">
        <f t="shared" si="5"/>
        <v>0.7746477218023952</v>
      </c>
      <c r="K49">
        <f t="shared" si="3"/>
        <v>0.3873238609011976</v>
      </c>
      <c r="L49" s="31">
        <f t="shared" si="4"/>
        <v>0.032247428265856096</v>
      </c>
    </row>
    <row r="50" spans="1:12" ht="18">
      <c r="A50" s="18" t="s">
        <v>149</v>
      </c>
      <c r="B50" s="22">
        <v>40353</v>
      </c>
      <c r="C50" s="21">
        <v>25</v>
      </c>
      <c r="D50" s="21" t="s">
        <v>0</v>
      </c>
      <c r="E50" s="24"/>
      <c r="F50" s="24"/>
      <c r="G50" s="26">
        <v>2</v>
      </c>
      <c r="H50" s="26">
        <v>290</v>
      </c>
      <c r="I50" s="36">
        <v>750</v>
      </c>
      <c r="J50" s="27">
        <f t="shared" si="5"/>
        <v>1.351129747329759</v>
      </c>
      <c r="K50">
        <f t="shared" si="3"/>
        <v>0.6755648736648795</v>
      </c>
      <c r="L50" s="31">
        <f t="shared" si="4"/>
        <v>0.05624551441719087</v>
      </c>
    </row>
    <row r="51" spans="1:12" ht="18">
      <c r="A51" s="18" t="s">
        <v>150</v>
      </c>
      <c r="B51" s="22">
        <v>40353</v>
      </c>
      <c r="C51" s="21">
        <v>25</v>
      </c>
      <c r="D51" s="21" t="s">
        <v>2</v>
      </c>
      <c r="E51" s="24"/>
      <c r="F51" s="24"/>
      <c r="G51" s="26">
        <v>2</v>
      </c>
      <c r="H51" s="26">
        <v>35</v>
      </c>
      <c r="I51" s="36">
        <v>156</v>
      </c>
      <c r="J51" s="27">
        <f t="shared" si="5"/>
        <v>0.2810349874445899</v>
      </c>
      <c r="K51">
        <f t="shared" si="3"/>
        <v>0.14051749372229494</v>
      </c>
      <c r="L51" s="31">
        <f t="shared" si="4"/>
        <v>0.011699066998775702</v>
      </c>
    </row>
    <row r="52" spans="1:12" ht="18">
      <c r="A52" s="18" t="s">
        <v>151</v>
      </c>
      <c r="B52" s="22">
        <v>40353</v>
      </c>
      <c r="C52" s="21">
        <v>25</v>
      </c>
      <c r="D52" s="21" t="s">
        <v>4</v>
      </c>
      <c r="E52" s="24"/>
      <c r="F52" s="24"/>
      <c r="G52" s="26">
        <v>2</v>
      </c>
      <c r="H52" s="26">
        <v>380</v>
      </c>
      <c r="I52" s="36">
        <v>867</v>
      </c>
      <c r="J52" s="27">
        <f t="shared" si="5"/>
        <v>1.5619059879132013</v>
      </c>
      <c r="K52">
        <f t="shared" si="3"/>
        <v>0.7809529939566007</v>
      </c>
      <c r="L52" s="31">
        <f t="shared" si="4"/>
        <v>0.06501981466627264</v>
      </c>
    </row>
    <row r="53" spans="1:12" ht="18">
      <c r="A53" s="18" t="s">
        <v>152</v>
      </c>
      <c r="B53" s="22">
        <v>40353</v>
      </c>
      <c r="C53" s="21">
        <v>25</v>
      </c>
      <c r="D53" s="21" t="s">
        <v>6</v>
      </c>
      <c r="E53" s="24"/>
      <c r="F53" s="24"/>
      <c r="G53" s="26">
        <v>2</v>
      </c>
      <c r="H53" s="26">
        <v>90</v>
      </c>
      <c r="I53" s="36">
        <v>326</v>
      </c>
      <c r="J53" s="27">
        <f t="shared" si="5"/>
        <v>0.5872910635060019</v>
      </c>
      <c r="K53">
        <f t="shared" si="3"/>
        <v>0.29364553175300095</v>
      </c>
      <c r="L53" s="31">
        <f t="shared" si="4"/>
        <v>0.024448050266672298</v>
      </c>
    </row>
    <row r="54" spans="1:12" ht="18">
      <c r="A54" s="18" t="s">
        <v>153</v>
      </c>
      <c r="B54" s="22">
        <v>40353</v>
      </c>
      <c r="C54" s="21">
        <v>25</v>
      </c>
      <c r="D54" s="21" t="s">
        <v>8</v>
      </c>
      <c r="E54" s="24"/>
      <c r="F54" s="24"/>
      <c r="G54" s="26">
        <v>2</v>
      </c>
      <c r="H54" s="26">
        <v>963</v>
      </c>
      <c r="I54" s="36">
        <v>1113</v>
      </c>
      <c r="J54" s="27">
        <f t="shared" si="5"/>
        <v>2.0050765450373627</v>
      </c>
      <c r="K54">
        <f t="shared" si="3"/>
        <v>1.0025382725186813</v>
      </c>
      <c r="L54" s="31">
        <f t="shared" si="4"/>
        <v>0.08346834339511126</v>
      </c>
    </row>
    <row r="55" spans="1:12" ht="18">
      <c r="A55" s="18" t="s">
        <v>154</v>
      </c>
      <c r="B55" s="22">
        <v>40353</v>
      </c>
      <c r="C55" s="21">
        <v>25</v>
      </c>
      <c r="D55" s="21" t="s">
        <v>10</v>
      </c>
      <c r="E55" s="24"/>
      <c r="F55" s="24"/>
      <c r="G55" s="26">
        <v>2</v>
      </c>
      <c r="H55" s="26">
        <v>589</v>
      </c>
      <c r="I55" s="36">
        <v>1093</v>
      </c>
      <c r="J55" s="27">
        <f t="shared" si="5"/>
        <v>1.969046418441902</v>
      </c>
      <c r="K55">
        <f t="shared" si="3"/>
        <v>0.984523209220951</v>
      </c>
      <c r="L55" s="31">
        <f t="shared" si="4"/>
        <v>0.08196846301065283</v>
      </c>
    </row>
    <row r="56" spans="1:12" ht="18">
      <c r="A56" s="18" t="s">
        <v>155</v>
      </c>
      <c r="B56" s="22">
        <v>40353</v>
      </c>
      <c r="C56" s="21">
        <v>25</v>
      </c>
      <c r="D56" s="21" t="s">
        <v>12</v>
      </c>
      <c r="E56" s="24"/>
      <c r="F56" s="24"/>
      <c r="G56" s="26">
        <v>2</v>
      </c>
      <c r="H56" s="26">
        <v>69</v>
      </c>
      <c r="I56" s="36">
        <v>240</v>
      </c>
      <c r="J56" s="27">
        <f t="shared" si="5"/>
        <v>0.43236151914552284</v>
      </c>
      <c r="K56">
        <f t="shared" si="3"/>
        <v>0.21618075957276142</v>
      </c>
      <c r="L56" s="31">
        <f t="shared" si="4"/>
        <v>0.017998564613501078</v>
      </c>
    </row>
    <row r="57" spans="1:12" ht="18">
      <c r="A57" s="18" t="s">
        <v>156</v>
      </c>
      <c r="B57" s="22">
        <v>40353</v>
      </c>
      <c r="C57" s="21">
        <v>25</v>
      </c>
      <c r="D57" s="21" t="s">
        <v>14</v>
      </c>
      <c r="E57" s="24"/>
      <c r="F57" s="24"/>
      <c r="G57" s="26">
        <v>2</v>
      </c>
      <c r="H57" s="26">
        <v>265</v>
      </c>
      <c r="I57" s="36">
        <v>806</v>
      </c>
      <c r="J57" s="27">
        <f t="shared" si="5"/>
        <v>1.4520141017970476</v>
      </c>
      <c r="K57">
        <f t="shared" si="3"/>
        <v>0.7260070508985238</v>
      </c>
      <c r="L57" s="31">
        <f t="shared" si="4"/>
        <v>0.06044517949367445</v>
      </c>
    </row>
    <row r="58" spans="1:12" ht="18">
      <c r="A58" s="18" t="s">
        <v>157</v>
      </c>
      <c r="B58" s="22">
        <v>40353</v>
      </c>
      <c r="C58" s="21">
        <v>25</v>
      </c>
      <c r="D58" s="21" t="s">
        <v>16</v>
      </c>
      <c r="E58" s="24"/>
      <c r="F58" s="24"/>
      <c r="G58" s="26">
        <v>2</v>
      </c>
      <c r="H58" s="26">
        <v>38</v>
      </c>
      <c r="I58" s="36">
        <v>134</v>
      </c>
      <c r="J58" s="27">
        <f t="shared" si="5"/>
        <v>0.24140184818958363</v>
      </c>
      <c r="K58">
        <f t="shared" si="3"/>
        <v>0.12070092409479181</v>
      </c>
      <c r="L58" s="31">
        <f t="shared" si="4"/>
        <v>0.010049198575871436</v>
      </c>
    </row>
    <row r="59" spans="1:12" ht="18">
      <c r="A59" s="18" t="s">
        <v>158</v>
      </c>
      <c r="B59" s="22">
        <v>40353</v>
      </c>
      <c r="C59" s="21">
        <v>25</v>
      </c>
      <c r="D59" s="21" t="s">
        <v>18</v>
      </c>
      <c r="E59" s="24"/>
      <c r="F59" s="24"/>
      <c r="G59" s="26">
        <v>2</v>
      </c>
      <c r="H59" s="26">
        <v>510</v>
      </c>
      <c r="I59" s="36">
        <v>1118</v>
      </c>
      <c r="J59" s="27">
        <f t="shared" si="5"/>
        <v>2.014084076686227</v>
      </c>
      <c r="K59">
        <f t="shared" si="3"/>
        <v>1.0070420383431136</v>
      </c>
      <c r="L59" s="31">
        <f t="shared" si="4"/>
        <v>0.08384331349122584</v>
      </c>
    </row>
    <row r="60" spans="1:12" ht="18">
      <c r="A60" s="18" t="s">
        <v>159</v>
      </c>
      <c r="B60" s="22">
        <v>40353</v>
      </c>
      <c r="C60" s="21">
        <v>25</v>
      </c>
      <c r="D60" s="21" t="s">
        <v>20</v>
      </c>
      <c r="E60" s="24"/>
      <c r="F60" s="24"/>
      <c r="G60" s="26">
        <v>2</v>
      </c>
      <c r="H60" s="26">
        <v>860</v>
      </c>
      <c r="I60" s="36">
        <v>1220</v>
      </c>
      <c r="J60" s="27">
        <f t="shared" si="5"/>
        <v>2.1978377223230745</v>
      </c>
      <c r="K60">
        <f t="shared" si="3"/>
        <v>1.0989188611615373</v>
      </c>
      <c r="L60" s="31">
        <f t="shared" si="4"/>
        <v>0.09149270345196381</v>
      </c>
    </row>
    <row r="61" spans="1:12" ht="18">
      <c r="A61" s="18" t="s">
        <v>160</v>
      </c>
      <c r="B61" s="22">
        <v>40353</v>
      </c>
      <c r="C61" s="21">
        <v>25</v>
      </c>
      <c r="D61" s="21" t="s">
        <v>22</v>
      </c>
      <c r="E61" s="24"/>
      <c r="F61" s="24"/>
      <c r="G61" s="26">
        <v>2</v>
      </c>
      <c r="H61" s="26">
        <v>66</v>
      </c>
      <c r="I61" s="36">
        <v>244</v>
      </c>
      <c r="J61" s="27">
        <f t="shared" si="5"/>
        <v>0.43956754446461493</v>
      </c>
      <c r="K61">
        <f t="shared" si="3"/>
        <v>0.21978377223230747</v>
      </c>
      <c r="L61" s="31">
        <f t="shared" si="4"/>
        <v>0.018298540690392762</v>
      </c>
    </row>
    <row r="62" spans="1:12" ht="18">
      <c r="A62" s="18" t="s">
        <v>161</v>
      </c>
      <c r="B62" s="22">
        <v>40353</v>
      </c>
      <c r="C62" s="21">
        <v>25</v>
      </c>
      <c r="D62" s="21" t="s">
        <v>24</v>
      </c>
      <c r="E62" s="24"/>
      <c r="F62" s="24"/>
      <c r="G62" s="26">
        <v>2</v>
      </c>
      <c r="H62" s="26">
        <v>116</v>
      </c>
      <c r="I62" s="36">
        <v>462</v>
      </c>
      <c r="J62" s="27">
        <f t="shared" si="5"/>
        <v>0.8322959243551316</v>
      </c>
      <c r="K62">
        <f t="shared" si="3"/>
        <v>0.4161479621775658</v>
      </c>
      <c r="L62" s="31">
        <f t="shared" si="4"/>
        <v>0.03464723688098958</v>
      </c>
    </row>
    <row r="63" spans="1:12" ht="18">
      <c r="A63" s="18" t="s">
        <v>162</v>
      </c>
      <c r="B63" s="22">
        <v>40353</v>
      </c>
      <c r="C63" s="21">
        <v>25</v>
      </c>
      <c r="D63" s="21" t="s">
        <v>26</v>
      </c>
      <c r="E63" s="24"/>
      <c r="F63" s="24"/>
      <c r="G63" s="26">
        <v>2</v>
      </c>
      <c r="H63" s="26">
        <v>288</v>
      </c>
      <c r="I63" s="36">
        <v>896</v>
      </c>
      <c r="J63" s="27">
        <f t="shared" si="5"/>
        <v>1.6141496714766188</v>
      </c>
      <c r="K63">
        <f t="shared" si="3"/>
        <v>0.8070748357383094</v>
      </c>
      <c r="L63" s="31">
        <f t="shared" si="4"/>
        <v>0.06719464122373736</v>
      </c>
    </row>
    <row r="64" spans="1:12" ht="18">
      <c r="A64" s="18" t="s">
        <v>163</v>
      </c>
      <c r="B64" s="22">
        <v>40353</v>
      </c>
      <c r="C64" s="21">
        <v>25</v>
      </c>
      <c r="D64" s="21" t="s">
        <v>28</v>
      </c>
      <c r="E64" s="24"/>
      <c r="F64" s="24"/>
      <c r="G64" s="26">
        <v>2</v>
      </c>
      <c r="H64" s="26">
        <v>63</v>
      </c>
      <c r="I64" s="36">
        <v>119</v>
      </c>
      <c r="J64" s="27">
        <f t="shared" si="5"/>
        <v>0.21437925324298843</v>
      </c>
      <c r="K64">
        <f t="shared" si="3"/>
        <v>0.10718962662149421</v>
      </c>
      <c r="L64" s="31">
        <f t="shared" si="4"/>
        <v>0.008924288287527619</v>
      </c>
    </row>
    <row r="65" spans="1:12" ht="18">
      <c r="A65" s="18" t="s">
        <v>164</v>
      </c>
      <c r="B65" s="22">
        <v>40353</v>
      </c>
      <c r="C65" s="21">
        <v>25</v>
      </c>
      <c r="D65" s="21" t="s">
        <v>30</v>
      </c>
      <c r="E65" s="24"/>
      <c r="F65" s="24"/>
      <c r="G65" s="26">
        <v>2</v>
      </c>
      <c r="H65" s="26">
        <v>105</v>
      </c>
      <c r="I65" s="36">
        <v>483</v>
      </c>
      <c r="J65" s="27">
        <f t="shared" si="5"/>
        <v>0.8701275572803648</v>
      </c>
      <c r="K65">
        <f t="shared" si="3"/>
        <v>0.4350637786401824</v>
      </c>
      <c r="L65" s="31">
        <f t="shared" si="4"/>
        <v>0.03622211128467092</v>
      </c>
    </row>
    <row r="66" spans="1:12" ht="18">
      <c r="A66" s="18" t="s">
        <v>165</v>
      </c>
      <c r="B66" s="22">
        <v>40353</v>
      </c>
      <c r="C66" s="21">
        <v>25</v>
      </c>
      <c r="D66" s="21" t="s">
        <v>32</v>
      </c>
      <c r="E66" s="24"/>
      <c r="F66" s="24"/>
      <c r="G66" s="26">
        <v>2</v>
      </c>
      <c r="H66" s="26">
        <v>324</v>
      </c>
      <c r="I66" s="36">
        <v>1072</v>
      </c>
      <c r="J66" s="27">
        <f t="shared" si="5"/>
        <v>1.931214785516669</v>
      </c>
      <c r="K66">
        <f t="shared" si="3"/>
        <v>0.9656073927583345</v>
      </c>
      <c r="L66" s="31">
        <f t="shared" si="4"/>
        <v>0.08039358860697149</v>
      </c>
    </row>
    <row r="67" spans="1:12" ht="18">
      <c r="A67" s="18" t="s">
        <v>166</v>
      </c>
      <c r="B67" s="22">
        <v>40353</v>
      </c>
      <c r="C67" s="21">
        <v>25</v>
      </c>
      <c r="D67" s="21" t="s">
        <v>34</v>
      </c>
      <c r="E67" s="24"/>
      <c r="F67" s="24"/>
      <c r="G67" s="26">
        <v>2</v>
      </c>
      <c r="H67" s="26">
        <v>38</v>
      </c>
      <c r="I67" s="36">
        <v>183</v>
      </c>
      <c r="J67" s="27">
        <f t="shared" si="5"/>
        <v>0.32967565834846113</v>
      </c>
      <c r="K67">
        <f t="shared" si="3"/>
        <v>0.16483782917423057</v>
      </c>
      <c r="L67" s="31">
        <f t="shared" si="4"/>
        <v>0.01372390551779457</v>
      </c>
    </row>
    <row r="68" spans="1:12" ht="18">
      <c r="A68" s="18" t="s">
        <v>167</v>
      </c>
      <c r="B68" s="22">
        <v>40353</v>
      </c>
      <c r="C68" s="21">
        <v>25</v>
      </c>
      <c r="D68" s="21" t="s">
        <v>36</v>
      </c>
      <c r="E68" s="24"/>
      <c r="F68" s="24"/>
      <c r="G68" s="26">
        <v>2</v>
      </c>
      <c r="H68" s="26">
        <v>180</v>
      </c>
      <c r="I68" s="36">
        <v>705</v>
      </c>
      <c r="J68" s="27">
        <f t="shared" si="5"/>
        <v>1.2700619624899736</v>
      </c>
      <c r="K68">
        <f t="shared" si="3"/>
        <v>0.6350309812449868</v>
      </c>
      <c r="L68" s="31">
        <f t="shared" si="4"/>
        <v>0.05287078355215943</v>
      </c>
    </row>
    <row r="69" spans="1:12" ht="18">
      <c r="A69" s="18" t="s">
        <v>168</v>
      </c>
      <c r="B69" s="22">
        <v>40353</v>
      </c>
      <c r="C69" s="21">
        <v>25</v>
      </c>
      <c r="D69" s="21" t="s">
        <v>38</v>
      </c>
      <c r="E69" s="24"/>
      <c r="F69" s="24"/>
      <c r="G69" s="26">
        <v>2</v>
      </c>
      <c r="H69" s="26">
        <v>35</v>
      </c>
      <c r="I69" s="36">
        <v>132</v>
      </c>
      <c r="J69" s="27">
        <f>((I69/$A$3)/(($I$44/$A$2)/$F$3)*12.011*1.06)</f>
        <v>0.2377988355300376</v>
      </c>
      <c r="K69">
        <f t="shared" si="3"/>
        <v>0.1188994177650188</v>
      </c>
      <c r="L69" s="31">
        <f t="shared" si="4"/>
        <v>0.009899210537425594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Delong</dc:creator>
  <cp:keywords/>
  <dc:description/>
  <cp:lastModifiedBy>Matt Church</cp:lastModifiedBy>
  <dcterms:created xsi:type="dcterms:W3CDTF">2010-07-01T01:14:52Z</dcterms:created>
  <dcterms:modified xsi:type="dcterms:W3CDTF">2010-07-02T00:41:26Z</dcterms:modified>
  <cp:category/>
  <cp:version/>
  <cp:contentType/>
  <cp:contentStatus/>
</cp:coreProperties>
</file>