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" yWindow="100" windowWidth="24440" windowHeight="13680" activeTab="4"/>
  </bookViews>
  <sheets>
    <sheet name="Virus Calculations" sheetId="1" r:id="rId1"/>
    <sheet name="Virus Graphs" sheetId="2" r:id="rId2"/>
    <sheet name="Bacterial counts" sheetId="3" r:id="rId3"/>
    <sheet name="Bacterial Graphs" sheetId="4" r:id="rId4"/>
    <sheet name="Experiment Bact. counts Graphs" sheetId="5" r:id="rId5"/>
  </sheets>
  <externalReferences>
    <externalReference r:id="rId8"/>
    <externalReference r:id="rId9"/>
  </externalReferences>
  <definedNames>
    <definedName name="_xlnm.Print_Area" localSheetId="0">'Virus Calculations'!#REF!</definedName>
  </definedNames>
  <calcPr fullCalcOnLoad="1"/>
</workbook>
</file>

<file path=xl/sharedStrings.xml><?xml version="1.0" encoding="utf-8"?>
<sst xmlns="http://schemas.openxmlformats.org/spreadsheetml/2006/main" count="316" uniqueCount="124">
  <si>
    <t>Bloom Blusters AM</t>
  </si>
  <si>
    <t>Bloom Blusters PM</t>
  </si>
  <si>
    <t>Average per grid</t>
  </si>
  <si>
    <t>Total bacteria (number/mL)</t>
  </si>
  <si>
    <t>Sea Monkeys</t>
  </si>
  <si>
    <t>Sea-quencers</t>
  </si>
  <si>
    <t>S1C1 Pyro Furious</t>
  </si>
  <si>
    <t>S2C1 Sea Monkeys (REP A)</t>
  </si>
  <si>
    <t>S2C1 Sea Monkeys (REP B)</t>
  </si>
  <si>
    <t>S3C1 Sea-quencer</t>
  </si>
  <si>
    <t>S3C1 Sea-quencer</t>
  </si>
  <si>
    <t>S4C1 Bloom Blusters AM</t>
  </si>
  <si>
    <t>S4C1 Bloom Blusters PM</t>
  </si>
  <si>
    <t>Picoeukaryotes</t>
  </si>
  <si>
    <t>Synechococcus</t>
  </si>
  <si>
    <t>Diatoms</t>
  </si>
  <si>
    <t>Crocosphaera</t>
  </si>
  <si>
    <t>Green fluoresc. Flag</t>
  </si>
  <si>
    <t>control A</t>
  </si>
  <si>
    <t>control B</t>
  </si>
  <si>
    <t>Carboy C</t>
  </si>
  <si>
    <t>Carboy D</t>
  </si>
  <si>
    <t>Carboy E</t>
  </si>
  <si>
    <t>Carboy F</t>
  </si>
  <si>
    <t>Grieg</t>
  </si>
  <si>
    <t>5m</t>
  </si>
  <si>
    <t>Grieg</t>
  </si>
  <si>
    <t>Grieg</t>
  </si>
  <si>
    <t>S4C1 Grieg</t>
  </si>
  <si>
    <t>Diameter of Tower</t>
  </si>
  <si>
    <t>Viruses</t>
  </si>
  <si>
    <t>n.a.</t>
  </si>
  <si>
    <t>picture</t>
  </si>
  <si>
    <t>Mean per picture</t>
  </si>
  <si>
    <t>Fract. of</t>
  </si>
  <si>
    <t>n</t>
  </si>
  <si>
    <t>Days Sample</t>
  </si>
  <si>
    <t>Days Slide</t>
  </si>
  <si>
    <t>Sample</t>
  </si>
  <si>
    <t>Dilution</t>
  </si>
  <si>
    <t>Field #</t>
  </si>
  <si>
    <t>Slide #</t>
  </si>
  <si>
    <t>Filter #</t>
  </si>
  <si>
    <t>cells</t>
  </si>
  <si>
    <t>fields</t>
  </si>
  <si>
    <t>Stain</t>
  </si>
  <si>
    <t>Filter</t>
  </si>
  <si>
    <t xml:space="preserve"> stored</t>
  </si>
  <si>
    <t>Date Prepared</t>
  </si>
  <si>
    <t>Date counted</t>
  </si>
  <si>
    <t>Sample Date</t>
  </si>
  <si>
    <t>Fraction</t>
  </si>
  <si>
    <t>I.D.</t>
  </si>
  <si>
    <t>Depth</t>
  </si>
  <si>
    <t>Organism</t>
  </si>
  <si>
    <t>s.d.</t>
  </si>
  <si>
    <t>Samp. Volume</t>
  </si>
  <si>
    <t>Factor</t>
  </si>
  <si>
    <t>Diluent</t>
  </si>
  <si>
    <t>counted</t>
  </si>
  <si>
    <t>Notes</t>
  </si>
  <si>
    <t>Factor Value</t>
  </si>
  <si>
    <t>SYBR Green I</t>
  </si>
  <si>
    <t>Whatman Anodisc, 0.02 µm</t>
  </si>
  <si>
    <t>Filtered Area</t>
  </si>
  <si>
    <t>mm</t>
  </si>
  <si>
    <t>µm2</t>
  </si>
  <si>
    <t>Conversion Factor</t>
  </si>
  <si>
    <t>10^6 per cc</t>
  </si>
  <si>
    <t>Additional</t>
  </si>
  <si>
    <t>Comments</t>
  </si>
  <si>
    <t xml:space="preserve">Size </t>
  </si>
  <si>
    <t>Whole Water</t>
  </si>
  <si>
    <t>Picture Area</t>
  </si>
  <si>
    <t>Huan</t>
  </si>
  <si>
    <t>5m</t>
  </si>
  <si>
    <t>45m</t>
  </si>
  <si>
    <t>Ali</t>
  </si>
  <si>
    <t>100m</t>
  </si>
  <si>
    <t>Huan</t>
  </si>
  <si>
    <t>150m</t>
  </si>
  <si>
    <t>Ali</t>
  </si>
  <si>
    <t>Jana</t>
  </si>
  <si>
    <t>45m</t>
  </si>
  <si>
    <t>Debbie</t>
  </si>
  <si>
    <t>100m</t>
  </si>
  <si>
    <t>150m</t>
  </si>
  <si>
    <t>S1C1</t>
  </si>
  <si>
    <t>S3C1</t>
  </si>
  <si>
    <t>S4C1Jana</t>
  </si>
  <si>
    <t>S4C1Debbie</t>
  </si>
  <si>
    <t>45m</t>
  </si>
  <si>
    <t>Debbie</t>
  </si>
  <si>
    <t>100m</t>
  </si>
  <si>
    <t>Debbie</t>
  </si>
  <si>
    <t>150m</t>
  </si>
  <si>
    <t>S4C1Huan</t>
  </si>
  <si>
    <t>5m</t>
  </si>
  <si>
    <t>Huan</t>
  </si>
  <si>
    <t>Huan</t>
  </si>
  <si>
    <t>45m</t>
  </si>
  <si>
    <t>100m</t>
  </si>
  <si>
    <t>Ali</t>
  </si>
  <si>
    <t xml:space="preserve">Ali </t>
  </si>
  <si>
    <t>Ali</t>
  </si>
  <si>
    <t>100m</t>
  </si>
  <si>
    <t>Ali</t>
  </si>
  <si>
    <t>Huan</t>
  </si>
  <si>
    <t>S4C1 Ali</t>
  </si>
  <si>
    <t>S1C1</t>
  </si>
  <si>
    <t>5m</t>
  </si>
  <si>
    <t>45m</t>
  </si>
  <si>
    <t>100m</t>
  </si>
  <si>
    <t>150m</t>
  </si>
  <si>
    <t>a</t>
  </si>
  <si>
    <t>b</t>
  </si>
  <si>
    <t>c</t>
  </si>
  <si>
    <t>d</t>
  </si>
  <si>
    <t>e</t>
  </si>
  <si>
    <t>5m</t>
  </si>
  <si>
    <t>45m</t>
  </si>
  <si>
    <t>100m</t>
  </si>
  <si>
    <t>150m</t>
  </si>
  <si>
    <t>150m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</si>
</sst>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dd\ mmm\ yy\ hh:mm"/>
    <numFmt numFmtId="167" formatCode="dd\ mmm\ yy"/>
    <numFmt numFmtId="168" formatCode="0.0"/>
    <numFmt numFmtId="169" formatCode="0.00000000"/>
    <numFmt numFmtId="170" formatCode="0.0000000"/>
    <numFmt numFmtId="171" formatCode="0.000000"/>
    <numFmt numFmtId="172" formatCode="0.00000"/>
    <numFmt numFmtId="173" formatCode="0.00000E+00"/>
    <numFmt numFmtId="174" formatCode="0.0%"/>
    <numFmt numFmtId="175" formatCode="0.000%"/>
    <numFmt numFmtId="176" formatCode="0.0000%"/>
    <numFmt numFmtId="177" formatCode="0.00000%"/>
    <numFmt numFmtId="178" formatCode="0.000000%"/>
    <numFmt numFmtId="179" formatCode="0.0000000%"/>
    <numFmt numFmtId="180" formatCode="0.000000000"/>
    <numFmt numFmtId="181" formatCode="m/d/yyyy"/>
    <numFmt numFmtId="182" formatCode="General"/>
    <numFmt numFmtId="183" formatCode="0.E+00"/>
    <numFmt numFmtId="184" formatCode="0.0E+00"/>
    <numFmt numFmtId="185" formatCode="0.00E+00"/>
  </numFmts>
  <fonts count="2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12"/>
      <name val="Geneva"/>
      <family val="0"/>
    </font>
    <font>
      <b/>
      <sz val="10"/>
      <color indexed="12"/>
      <name val="Geneva"/>
      <family val="0"/>
    </font>
    <font>
      <b/>
      <sz val="10"/>
      <color indexed="17"/>
      <name val="Geneva"/>
      <family val="0"/>
    </font>
    <font>
      <sz val="10"/>
      <color indexed="8"/>
      <name val="Geneva"/>
      <family val="0"/>
    </font>
    <font>
      <sz val="9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0"/>
      <color indexed="10"/>
      <name val="Geneva"/>
      <family val="0"/>
    </font>
    <font>
      <sz val="8"/>
      <name val="Verdana"/>
      <family val="0"/>
    </font>
    <font>
      <b/>
      <sz val="12"/>
      <name val="Verdana"/>
      <family val="0"/>
    </font>
    <font>
      <b/>
      <sz val="12"/>
      <color indexed="10"/>
      <name val="Verdana"/>
      <family val="0"/>
    </font>
    <font>
      <b/>
      <sz val="10"/>
      <color indexed="8"/>
      <name val="Geneva"/>
      <family val="0"/>
    </font>
    <font>
      <b/>
      <sz val="10"/>
      <name val="Verdana"/>
      <family val="0"/>
    </font>
    <font>
      <sz val="10"/>
      <color indexed="8"/>
      <name val="Calibri"/>
      <family val="0"/>
    </font>
    <font>
      <sz val="10"/>
      <name val="Verdana"/>
      <family val="0"/>
    </font>
    <font>
      <sz val="14"/>
      <color indexed="8"/>
      <name val="Calibri"/>
      <family val="0"/>
    </font>
    <font>
      <b/>
      <sz val="16"/>
      <color indexed="8"/>
      <name val="Calibri"/>
      <family val="0"/>
    </font>
    <font>
      <b/>
      <vertAlign val="superscript"/>
      <sz val="16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b/>
      <vertAlign val="superscript"/>
      <sz val="14"/>
      <color indexed="8"/>
      <name val="Calibri"/>
      <family val="0"/>
    </font>
    <font>
      <b/>
      <sz val="18"/>
      <color indexed="8"/>
      <name val="Calibri"/>
      <family val="0"/>
    </font>
    <font>
      <vertAlign val="superscript"/>
      <sz val="14"/>
      <color indexed="8"/>
      <name val="Calibri"/>
      <family val="0"/>
    </font>
    <font>
      <sz val="14"/>
      <color indexed="8"/>
      <name val="Verdana"/>
      <family val="0"/>
    </font>
    <font>
      <sz val="12.85"/>
      <color indexed="8"/>
      <name val="Verdana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65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5" fontId="5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right"/>
    </xf>
    <xf numFmtId="1" fontId="0" fillId="0" borderId="8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1" fontId="13" fillId="0" borderId="0" xfId="0" applyNumberFormat="1" applyFont="1" applyAlignment="1">
      <alignment/>
    </xf>
    <xf numFmtId="0" fontId="8" fillId="0" borderId="8" xfId="0" applyFont="1" applyBorder="1" applyAlignment="1">
      <alignment horizontal="center"/>
    </xf>
    <xf numFmtId="165" fontId="5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1" fontId="0" fillId="0" borderId="0" xfId="0" applyNumberFormat="1" applyAlignment="1">
      <alignment/>
    </xf>
    <xf numFmtId="0" fontId="1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Viral abundance at three different stations</a:t>
            </a:r>
          </a:p>
        </c:rich>
      </c:tx>
      <c:layout>
        <c:manualLayout>
          <c:xMode val="factor"/>
          <c:yMode val="factor"/>
          <c:x val="0.082"/>
          <c:y val="-0.03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9"/>
          <c:y val="0.253"/>
          <c:w val="0.8495"/>
          <c:h val="0.7085"/>
        </c:manualLayout>
      </c:layout>
      <c:scatterChart>
        <c:scatterStyle val="lineMarker"/>
        <c:varyColors val="0"/>
        <c:ser>
          <c:idx val="1"/>
          <c:order val="0"/>
          <c:tx>
            <c:v>S1C1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'Virus Graphs'!$D$2:$D$5</c:f>
              <c:numCache/>
            </c:numRef>
          </c:xVal>
          <c:yVal>
            <c:numRef>
              <c:f>'Virus Graphs'!$B$2:$B$5</c:f>
              <c:numCache/>
            </c:numRef>
          </c:yVal>
          <c:smooth val="0"/>
        </c:ser>
        <c:ser>
          <c:idx val="2"/>
          <c:order val="1"/>
          <c:tx>
            <c:v>S4C1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14"/>
            <c:spPr>
              <a:solidFill>
                <a:srgbClr val="339966"/>
              </a:solidFill>
              <a:ln>
                <a:solidFill>
                  <a:srgbClr val="90713A"/>
                </a:solidFill>
              </a:ln>
            </c:spPr>
          </c:marker>
          <c:xVal>
            <c:numRef>
              <c:f>'Virus Graphs'!$E$2:$E$5</c:f>
              <c:numCache/>
            </c:numRef>
          </c:xVal>
          <c:yVal>
            <c:numRef>
              <c:f>'Virus Graphs'!$B$2:$B$5</c:f>
              <c:numCache/>
            </c:numRef>
          </c:yVal>
          <c:smooth val="0"/>
        </c:ser>
        <c:ser>
          <c:idx val="0"/>
          <c:order val="2"/>
          <c:tx>
            <c:v>S1C1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'Virus Graphs'!$C$2:$C$5</c:f>
              <c:numCache/>
            </c:numRef>
          </c:xVal>
          <c:yVal>
            <c:numRef>
              <c:f>'Virus Graphs'!$B$2:$B$5</c:f>
              <c:numCache/>
            </c:numRef>
          </c:yVal>
          <c:smooth val="0"/>
        </c:ser>
        <c:axId val="43969869"/>
        <c:axId val="60184502"/>
      </c:scatterChart>
      <c:valAx>
        <c:axId val="4396986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Virus mL</a:t>
                </a:r>
                <a:r>
                  <a:rPr lang="en-US" cap="none" sz="1600" b="1" i="0" u="none" baseline="30000">
                    <a:solidFill>
                      <a:srgbClr val="000000"/>
                    </a:solidFill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26"/>
              <c:y val="-0.02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0184502"/>
        <c:crosses val="max"/>
        <c:crossBetween val="midCat"/>
        <c:dispUnits/>
      </c:valAx>
      <c:valAx>
        <c:axId val="6018450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Depth (m)</a:t>
                </a:r>
              </a:p>
            </c:rich>
          </c:tx>
          <c:layout>
            <c:manualLayout>
              <c:xMode val="factor"/>
              <c:yMode val="factor"/>
              <c:x val="-0.03675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3969869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35"/>
          <c:y val="0.656"/>
          <c:w val="0.122"/>
          <c:h val="0.2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S1C4 Estimation of counting error</a:t>
            </a:r>
          </a:p>
        </c:rich>
      </c:tx>
      <c:layout>
        <c:manualLayout>
          <c:xMode val="factor"/>
          <c:yMode val="factor"/>
          <c:x val="-0.002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75"/>
          <c:y val="0.3165"/>
          <c:w val="0.737"/>
          <c:h val="0.55025"/>
        </c:manualLayout>
      </c:layout>
      <c:barChart>
        <c:barDir val="col"/>
        <c:grouping val="clustered"/>
        <c:varyColors val="0"/>
        <c:ser>
          <c:idx val="0"/>
          <c:order val="0"/>
          <c:tx>
            <c:v>Person 1</c:v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'Virus Graphs'!$B$18:$B$21</c:f>
              <c:strCache/>
            </c:strRef>
          </c:cat>
          <c:val>
            <c:numRef>
              <c:f>'Virus Graphs'!$C$18:$C$21</c:f>
              <c:numCache/>
            </c:numRef>
          </c:val>
        </c:ser>
        <c:ser>
          <c:idx val="1"/>
          <c:order val="1"/>
          <c:tx>
            <c:v>Person 2</c:v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'Virus Graphs'!$B$18:$B$21</c:f>
              <c:strCache/>
            </c:strRef>
          </c:cat>
          <c:val>
            <c:numRef>
              <c:f>'Virus Graphs'!$D$18:$D$21</c:f>
              <c:numCache/>
            </c:numRef>
          </c:val>
        </c:ser>
        <c:ser>
          <c:idx val="2"/>
          <c:order val="2"/>
          <c:tx>
            <c:v>Person 3</c:v>
          </c:tx>
          <c:spPr>
            <a:gradFill rotWithShape="1">
              <a:gsLst>
                <a:gs pos="0">
                  <a:srgbClr val="DCFFA0"/>
                </a:gs>
                <a:gs pos="100000">
                  <a:srgbClr val="A0CA4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'Virus Graphs'!$B$18:$B$21</c:f>
              <c:strCache/>
            </c:strRef>
          </c:cat>
          <c:val>
            <c:numRef>
              <c:f>'Virus Graphs'!$E$18:$E$21</c:f>
              <c:numCache/>
            </c:numRef>
          </c:val>
        </c:ser>
        <c:ser>
          <c:idx val="3"/>
          <c:order val="3"/>
          <c:tx>
            <c:v>Person 4</c:v>
          </c:tx>
          <c:spPr>
            <a:gradFill rotWithShape="1">
              <a:gsLst>
                <a:gs pos="0">
                  <a:srgbClr val="C8B0ED"/>
                </a:gs>
                <a:gs pos="100000">
                  <a:srgbClr val="7F5BA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'Virus Graphs'!$B$18:$B$21</c:f>
              <c:strCache/>
            </c:strRef>
          </c:cat>
          <c:val>
            <c:numRef>
              <c:f>'Virus Graphs'!$F$18:$F$21</c:f>
              <c:numCache/>
            </c:numRef>
          </c:val>
        </c:ser>
        <c:ser>
          <c:idx val="4"/>
          <c:order val="4"/>
          <c:tx>
            <c:v>Person 5</c:v>
          </c:tx>
          <c:spPr>
            <a:gradFill rotWithShape="1">
              <a:gsLst>
                <a:gs pos="0">
                  <a:srgbClr val="95EEFF"/>
                </a:gs>
                <a:gs pos="100000">
                  <a:srgbClr val="39B7D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'Virus Graphs'!$B$18:$B$21</c:f>
              <c:strCache/>
            </c:strRef>
          </c:cat>
          <c:val>
            <c:numRef>
              <c:f>'Virus Graphs'!$G$18:$G$21</c:f>
              <c:numCache/>
            </c:numRef>
          </c:val>
        </c:ser>
        <c:axId val="4789607"/>
        <c:axId val="43106464"/>
      </c:barChart>
      <c:catAx>
        <c:axId val="4789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Depth (m)</a:t>
                </a:r>
              </a:p>
            </c:rich>
          </c:tx>
          <c:layout>
            <c:manualLayout>
              <c:xMode val="factor"/>
              <c:yMode val="factor"/>
              <c:x val="-0.06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3106464"/>
        <c:crosses val="autoZero"/>
        <c:auto val="1"/>
        <c:lblOffset val="100"/>
        <c:tickLblSkip val="1"/>
        <c:noMultiLvlLbl val="0"/>
      </c:catAx>
      <c:valAx>
        <c:axId val="43106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Virus mL</a:t>
                </a:r>
                <a:r>
                  <a:rPr lang="en-US" cap="none" sz="1400" b="1" i="0" u="none" baseline="30000">
                    <a:solidFill>
                      <a:srgbClr val="000000"/>
                    </a:solidFill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4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896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125"/>
          <c:y val="0.4115"/>
          <c:w val="0.14725"/>
          <c:h val="0.4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S1C4 Estimation of counting error </a:t>
            </a:r>
          </a:p>
        </c:rich>
      </c:tx>
      <c:layout>
        <c:manualLayout>
          <c:xMode val="factor"/>
          <c:yMode val="factor"/>
          <c:x val="-0.002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75"/>
          <c:y val="0.3165"/>
          <c:w val="0.77075"/>
          <c:h val="0.5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'Virus Graphs'!$B$18</c:f>
              <c:strCache>
                <c:ptCount val="1"/>
                <c:pt idx="0">
                  <c:v>5m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'Virus Graphs'!$C$18:$G$18</c:f>
              <c:numCache/>
            </c:numRef>
          </c:val>
        </c:ser>
        <c:ser>
          <c:idx val="1"/>
          <c:order val="1"/>
          <c:tx>
            <c:strRef>
              <c:f>'Virus Graphs'!$B$19</c:f>
              <c:strCache>
                <c:ptCount val="1"/>
                <c:pt idx="0">
                  <c:v>45m</c:v>
                </c:pt>
              </c:strCache>
            </c:strRef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'Virus Graphs'!$C$19:$G$19</c:f>
              <c:numCache/>
            </c:numRef>
          </c:val>
        </c:ser>
        <c:ser>
          <c:idx val="2"/>
          <c:order val="2"/>
          <c:tx>
            <c:strRef>
              <c:f>'Virus Graphs'!$B$20</c:f>
              <c:strCache>
                <c:ptCount val="1"/>
                <c:pt idx="0">
                  <c:v>100m</c:v>
                </c:pt>
              </c:strCache>
            </c:strRef>
          </c:tx>
          <c:spPr>
            <a:gradFill rotWithShape="1">
              <a:gsLst>
                <a:gs pos="0">
                  <a:srgbClr val="DCFFA0"/>
                </a:gs>
                <a:gs pos="100000">
                  <a:srgbClr val="A0CA4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'Virus Graphs'!$C$20:$G$20</c:f>
              <c:numCache/>
            </c:numRef>
          </c:val>
        </c:ser>
        <c:ser>
          <c:idx val="3"/>
          <c:order val="3"/>
          <c:tx>
            <c:strRef>
              <c:f>'Virus Graphs'!$B$21</c:f>
              <c:strCache>
                <c:ptCount val="1"/>
                <c:pt idx="0">
                  <c:v>150m</c:v>
                </c:pt>
              </c:strCache>
            </c:strRef>
          </c:tx>
          <c:spPr>
            <a:gradFill rotWithShape="1">
              <a:gsLst>
                <a:gs pos="0">
                  <a:srgbClr val="C8B0ED"/>
                </a:gs>
                <a:gs pos="100000">
                  <a:srgbClr val="7F5BA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'Virus Graphs'!$C$21:$G$21</c:f>
              <c:numCache/>
            </c:numRef>
          </c:val>
        </c:ser>
        <c:axId val="52413857"/>
        <c:axId val="1962666"/>
      </c:barChart>
      <c:catAx>
        <c:axId val="52413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Person</a:t>
                </a:r>
              </a:p>
            </c:rich>
          </c:tx>
          <c:layout>
            <c:manualLayout>
              <c:xMode val="factor"/>
              <c:yMode val="factor"/>
              <c:x val="-0.06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962666"/>
        <c:crosses val="autoZero"/>
        <c:auto val="1"/>
        <c:lblOffset val="100"/>
        <c:tickLblSkip val="1"/>
        <c:noMultiLvlLbl val="0"/>
      </c:catAx>
      <c:valAx>
        <c:axId val="1962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Virus mL</a:t>
                </a:r>
                <a:r>
                  <a:rPr lang="en-US" cap="none" sz="1400" b="1" i="0" u="none" baseline="30000">
                    <a:solidFill>
                      <a:srgbClr val="000000"/>
                    </a:solidFill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4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30000">
                <a:solidFill>
                  <a:srgbClr val="000000"/>
                </a:solidFill>
              </a:defRPr>
            </a:pPr>
          </a:p>
        </c:txPr>
        <c:crossAx val="524138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25"/>
          <c:y val="0.45925"/>
          <c:w val="0.11325"/>
          <c:h val="0.33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DAPI count</a:t>
            </a:r>
          </a:p>
        </c:rich>
      </c:tx>
      <c:layout>
        <c:manualLayout>
          <c:xMode val="factor"/>
          <c:yMode val="factor"/>
          <c:x val="0.00525"/>
          <c:y val="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1235"/>
          <c:w val="0.9695"/>
          <c:h val="0.85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'[1]Sheet1'!$C$13</c:f>
              <c:strCache>
                <c:ptCount val="1"/>
                <c:pt idx="0">
                  <c:v>S2C1 Sea Monkeys (REP A)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'[1]Sheet1'!$C$14:$C$17</c:f>
              <c:numCache>
                <c:ptCount val="4"/>
                <c:pt idx="0">
                  <c:v>597441.371428571</c:v>
                </c:pt>
                <c:pt idx="1">
                  <c:v>666376.9142857144</c:v>
                </c:pt>
                <c:pt idx="2">
                  <c:v>390634.7428571429</c:v>
                </c:pt>
                <c:pt idx="3">
                  <c:v>344677.7142857143</c:v>
                </c:pt>
              </c:numCache>
            </c:numRef>
          </c:xVal>
          <c:yVal>
            <c:numRef>
              <c:f>'[1]Sheet1'!$B$14:$B$17</c:f>
              <c:numCache>
                <c:ptCount val="4"/>
                <c:pt idx="0">
                  <c:v>5</c:v>
                </c:pt>
                <c:pt idx="1">
                  <c:v>45</c:v>
                </c:pt>
                <c:pt idx="2">
                  <c:v>100</c:v>
                </c:pt>
                <c:pt idx="3">
                  <c:v>150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'[1]Sheet1'!$D$13</c:f>
              <c:strCache>
                <c:ptCount val="1"/>
                <c:pt idx="0">
                  <c:v>S2C1 Sea Monkeys (REP B)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'[1]Sheet1'!$D$14:$D$17</c:f>
              <c:numCache>
                <c:ptCount val="4"/>
                <c:pt idx="0">
                  <c:v>663025.880952381</c:v>
                </c:pt>
                <c:pt idx="1">
                  <c:v>860736.8476190475</c:v>
                </c:pt>
                <c:pt idx="2">
                  <c:v>349464.9047619048</c:v>
                </c:pt>
                <c:pt idx="3">
                  <c:v>177126.0476190476</c:v>
                </c:pt>
              </c:numCache>
            </c:numRef>
          </c:xVal>
          <c:yVal>
            <c:numRef>
              <c:f>'[1]Sheet1'!$B$14:$B$17</c:f>
              <c:numCache>
                <c:ptCount val="4"/>
                <c:pt idx="0">
                  <c:v>5</c:v>
                </c:pt>
                <c:pt idx="1">
                  <c:v>45</c:v>
                </c:pt>
                <c:pt idx="2">
                  <c:v>100</c:v>
                </c:pt>
                <c:pt idx="3">
                  <c:v>150</c:v>
                </c:pt>
              </c:numCache>
            </c:numRef>
          </c:yVal>
          <c:smooth val="0"/>
        </c:ser>
        <c:axId val="17663995"/>
        <c:axId val="24758228"/>
      </c:scatterChart>
      <c:valAx>
        <c:axId val="17663995"/>
        <c:scaling>
          <c:orientation val="minMax"/>
          <c:max val="1000000"/>
          <c:min val="1000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bacteria (number/ml)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58228"/>
        <c:crosses val="max"/>
        <c:crossBetween val="midCat"/>
        <c:dispUnits/>
      </c:valAx>
      <c:valAx>
        <c:axId val="2475822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Depth (m)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63995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5"/>
          <c:y val="0.16325"/>
          <c:w val="0.3245"/>
          <c:h val="0.2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DAPI count</a:t>
            </a:r>
          </a:p>
        </c:rich>
      </c:tx>
      <c:layout>
        <c:manualLayout>
          <c:xMode val="factor"/>
          <c:yMode val="factor"/>
          <c:x val="0.0107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089"/>
          <c:w val="0.9695"/>
          <c:h val="0.8695"/>
        </c:manualLayout>
      </c:layout>
      <c:scatterChart>
        <c:scatterStyle val="lineMarker"/>
        <c:varyColors val="0"/>
        <c:ser>
          <c:idx val="1"/>
          <c:order val="0"/>
          <c:tx>
            <c:strRef>
              <c:f>'[1]Sheet1'!$E$13</c:f>
              <c:strCache>
                <c:ptCount val="1"/>
                <c:pt idx="0">
                  <c:v>S1C1 Pyro Furious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'[1]Sheet1'!$E$14:$E$17</c:f>
              <c:numCache>
                <c:ptCount val="4"/>
                <c:pt idx="0">
                  <c:v>724000</c:v>
                </c:pt>
                <c:pt idx="1">
                  <c:v>656000</c:v>
                </c:pt>
                <c:pt idx="2">
                  <c:v>295000</c:v>
                </c:pt>
                <c:pt idx="3">
                  <c:v>103000</c:v>
                </c:pt>
              </c:numCache>
            </c:numRef>
          </c:xVal>
          <c:yVal>
            <c:numRef>
              <c:f>'[1]Sheet1'!$B$14:$B$17</c:f>
              <c:numCache>
                <c:ptCount val="4"/>
                <c:pt idx="0">
                  <c:v>5</c:v>
                </c:pt>
                <c:pt idx="1">
                  <c:v>45</c:v>
                </c:pt>
                <c:pt idx="2">
                  <c:v>100</c:v>
                </c:pt>
                <c:pt idx="3">
                  <c:v>150</c:v>
                </c:pt>
              </c:numCache>
            </c:numRef>
          </c:yVal>
          <c:smooth val="0"/>
        </c:ser>
        <c:axId val="21497461"/>
        <c:axId val="59259422"/>
      </c:scatterChart>
      <c:valAx>
        <c:axId val="21497461"/>
        <c:scaling>
          <c:orientation val="minMax"/>
          <c:max val="10000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bacteria (number/ml)</a:t>
                </a:r>
              </a:p>
            </c:rich>
          </c:tx>
          <c:layout>
            <c:manualLayout>
              <c:xMode val="factor"/>
              <c:yMode val="factor"/>
              <c:x val="-0.025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59422"/>
        <c:crosses val="max"/>
        <c:crossBetween val="midCat"/>
        <c:dispUnits/>
      </c:valAx>
      <c:valAx>
        <c:axId val="5925942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Depth (m)</a:t>
                </a:r>
              </a:p>
            </c:rich>
          </c:tx>
          <c:layout>
            <c:manualLayout>
              <c:xMode val="factor"/>
              <c:yMode val="factor"/>
              <c:x val="-0.029"/>
              <c:y val="-0.0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97461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75"/>
          <c:y val="0.14625"/>
          <c:w val="0.414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DAPI count</a:t>
            </a:r>
          </a:p>
        </c:rich>
      </c:tx>
      <c:layout>
        <c:manualLayout>
          <c:xMode val="factor"/>
          <c:yMode val="factor"/>
          <c:x val="0.0107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135"/>
          <c:w val="0.97075"/>
          <c:h val="0.85725"/>
        </c:manualLayout>
      </c:layout>
      <c:scatterChart>
        <c:scatterStyle val="lineMarker"/>
        <c:varyColors val="0"/>
        <c:ser>
          <c:idx val="3"/>
          <c:order val="0"/>
          <c:tx>
            <c:strRef>
              <c:f>'[1]Sheet1'!$F$13</c:f>
              <c:strCache>
                <c:ptCount val="1"/>
                <c:pt idx="0">
                  <c:v>S3C1 Sea-quencer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'[1]Sheet1'!$C$79:$C$82</c:f>
              <c:numCache>
                <c:ptCount val="4"/>
                <c:pt idx="0">
                  <c:v>693663.9</c:v>
                </c:pt>
                <c:pt idx="1">
                  <c:v>683610.8</c:v>
                </c:pt>
                <c:pt idx="2">
                  <c:v>266167.7904761905</c:v>
                </c:pt>
                <c:pt idx="3">
                  <c:v>158934.72380952383</c:v>
                </c:pt>
              </c:numCache>
            </c:numRef>
          </c:xVal>
          <c:yVal>
            <c:numRef>
              <c:f>'[1]Sheet1'!$A$79:$A$82</c:f>
              <c:numCache>
                <c:ptCount val="4"/>
                <c:pt idx="0">
                  <c:v>5</c:v>
                </c:pt>
                <c:pt idx="1">
                  <c:v>45</c:v>
                </c:pt>
                <c:pt idx="2">
                  <c:v>100</c:v>
                </c:pt>
                <c:pt idx="3">
                  <c:v>150</c:v>
                </c:pt>
              </c:numCache>
            </c:numRef>
          </c:yVal>
          <c:smooth val="0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'[1]Sheet1'!$D$79:$D$82</c:f>
              <c:numCache>
                <c:ptCount val="4"/>
                <c:pt idx="0">
                  <c:v>663025.880952381</c:v>
                </c:pt>
                <c:pt idx="1">
                  <c:v>860736.8476190475</c:v>
                </c:pt>
                <c:pt idx="2">
                  <c:v>349464.9047619048</c:v>
                </c:pt>
                <c:pt idx="3">
                  <c:v>177126.0476190476</c:v>
                </c:pt>
              </c:numCache>
            </c:numRef>
          </c:xVal>
          <c:yVal>
            <c:numRef>
              <c:f>'[1]Sheet1'!$A$79:$A$82</c:f>
              <c:numCache>
                <c:ptCount val="4"/>
                <c:pt idx="0">
                  <c:v>5</c:v>
                </c:pt>
                <c:pt idx="1">
                  <c:v>45</c:v>
                </c:pt>
                <c:pt idx="2">
                  <c:v>100</c:v>
                </c:pt>
                <c:pt idx="3">
                  <c:v>150</c:v>
                </c:pt>
              </c:numCache>
            </c:numRef>
          </c:yVal>
          <c:smooth val="0"/>
        </c:ser>
        <c:axId val="63572751"/>
        <c:axId val="35283848"/>
      </c:scatterChart>
      <c:valAx>
        <c:axId val="63572751"/>
        <c:scaling>
          <c:orientation val="minMax"/>
          <c:max val="1000000"/>
          <c:min val="1000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bacteria (number/ml)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83848"/>
        <c:crosses val="max"/>
        <c:crossBetween val="midCat"/>
        <c:dispUnits/>
      </c:valAx>
      <c:valAx>
        <c:axId val="3528384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Depth (m)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72751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3"/>
          <c:y val="0.2895"/>
          <c:w val="0.3315"/>
          <c:h val="0.09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DAPI count</a:t>
            </a:r>
          </a:p>
        </c:rich>
      </c:tx>
      <c:layout>
        <c:manualLayout>
          <c:xMode val="factor"/>
          <c:yMode val="factor"/>
          <c:x val="0.01025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5"/>
          <c:y val="0.13675"/>
          <c:w val="0.97475"/>
          <c:h val="0.861"/>
        </c:manualLayout>
      </c:layout>
      <c:scatterChart>
        <c:scatterStyle val="lineMarker"/>
        <c:varyColors val="0"/>
        <c:ser>
          <c:idx val="1"/>
          <c:order val="0"/>
          <c:tx>
            <c:strRef>
              <c:f>'[1]Sheet1'!$G$13</c:f>
              <c:strCache>
                <c:ptCount val="1"/>
                <c:pt idx="0">
                  <c:v>S4C1 Bloom Blusters AM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'[1]Sheet1'!$G$14:$G$17</c:f>
              <c:numCache>
                <c:ptCount val="4"/>
                <c:pt idx="0">
                  <c:v>732440.1428571428</c:v>
                </c:pt>
                <c:pt idx="1">
                  <c:v>922012.8857142859</c:v>
                </c:pt>
                <c:pt idx="2">
                  <c:v>93828.93333333333</c:v>
                </c:pt>
                <c:pt idx="3">
                  <c:v>177126.0476190476</c:v>
                </c:pt>
              </c:numCache>
            </c:numRef>
          </c:xVal>
          <c:yVal>
            <c:numRef>
              <c:f>'[1]Sheet1'!$B$14:$B$17</c:f>
              <c:numCache>
                <c:ptCount val="4"/>
                <c:pt idx="0">
                  <c:v>5</c:v>
                </c:pt>
                <c:pt idx="1">
                  <c:v>45</c:v>
                </c:pt>
                <c:pt idx="2">
                  <c:v>100</c:v>
                </c:pt>
                <c:pt idx="3">
                  <c:v>150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'[1]Sheet1'!$H$13</c:f>
              <c:strCache>
                <c:ptCount val="1"/>
                <c:pt idx="0">
                  <c:v>S4C1 Bloom Blusters PM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'[1]Sheet1'!$H$14:$H$17</c:f>
              <c:numCache>
                <c:ptCount val="4"/>
                <c:pt idx="0">
                  <c:v>876055.8571428573</c:v>
                </c:pt>
                <c:pt idx="1">
                  <c:v>1041692.6476190476</c:v>
                </c:pt>
                <c:pt idx="2">
                  <c:v>341805.4</c:v>
                </c:pt>
                <c:pt idx="3">
                  <c:v>195317.37142857144</c:v>
                </c:pt>
              </c:numCache>
            </c:numRef>
          </c:xVal>
          <c:yVal>
            <c:numRef>
              <c:f>'[1]Sheet1'!$B$14:$B$17</c:f>
              <c:numCache>
                <c:ptCount val="4"/>
                <c:pt idx="0">
                  <c:v>5</c:v>
                </c:pt>
                <c:pt idx="1">
                  <c:v>45</c:v>
                </c:pt>
                <c:pt idx="2">
                  <c:v>100</c:v>
                </c:pt>
                <c:pt idx="3">
                  <c:v>150</c:v>
                </c:pt>
              </c:numCache>
            </c:numRef>
          </c:yVal>
          <c:smooth val="0"/>
        </c:ser>
        <c:axId val="49119177"/>
        <c:axId val="39419410"/>
      </c:scatterChart>
      <c:valAx>
        <c:axId val="49119177"/>
        <c:scaling>
          <c:orientation val="minMax"/>
          <c:max val="10000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bacteria (number/ml)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19410"/>
        <c:crosses val="max"/>
        <c:crossBetween val="midCat"/>
        <c:dispUnits/>
      </c:valAx>
      <c:valAx>
        <c:axId val="39419410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Depth (m)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19177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925"/>
          <c:y val="0.22775"/>
          <c:w val="0.29375"/>
          <c:h val="0.1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6725"/>
          <c:w val="0.68025"/>
          <c:h val="0.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'[2]Graphs'!$B$1</c:f>
              <c:strCache>
                <c:ptCount val="1"/>
                <c:pt idx="0">
                  <c:v>Picoeukaryotes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'[2]Graphs'!$A$2:$A$7</c:f>
              <c:strCache>
                <c:ptCount val="6"/>
                <c:pt idx="0">
                  <c:v>control A</c:v>
                </c:pt>
                <c:pt idx="1">
                  <c:v>control B</c:v>
                </c:pt>
                <c:pt idx="2">
                  <c:v>Carboy C</c:v>
                </c:pt>
                <c:pt idx="3">
                  <c:v>Carboy D</c:v>
                </c:pt>
                <c:pt idx="4">
                  <c:v>Carboy E</c:v>
                </c:pt>
                <c:pt idx="5">
                  <c:v>Carboy F</c:v>
                </c:pt>
              </c:strCache>
            </c:strRef>
          </c:cat>
          <c:val>
            <c:numRef>
              <c:f>'[2]Graphs'!$B$2:$B$7</c:f>
              <c:numCache>
                <c:ptCount val="6"/>
                <c:pt idx="0">
                  <c:v>1721.2125757575761</c:v>
                </c:pt>
                <c:pt idx="1">
                  <c:v>2712.7412698412695</c:v>
                </c:pt>
                <c:pt idx="2">
                  <c:v>3078.7618749999997</c:v>
                </c:pt>
                <c:pt idx="3">
                  <c:v>27931.490416666667</c:v>
                </c:pt>
                <c:pt idx="4">
                  <c:v>6347.25137254902</c:v>
                </c:pt>
                <c:pt idx="5">
                  <c:v>6836.108</c:v>
                </c:pt>
              </c:numCache>
            </c:numRef>
          </c:val>
        </c:ser>
        <c:ser>
          <c:idx val="1"/>
          <c:order val="1"/>
          <c:tx>
            <c:strRef>
              <c:f>'[2]Graphs'!$C$1</c:f>
              <c:strCache>
                <c:ptCount val="1"/>
                <c:pt idx="0">
                  <c:v>Synechococcus</c:v>
                </c:pt>
              </c:strCache>
            </c:strRef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'[2]Graphs'!$A$2:$A$7</c:f>
              <c:strCache>
                <c:ptCount val="6"/>
                <c:pt idx="0">
                  <c:v>control A</c:v>
                </c:pt>
                <c:pt idx="1">
                  <c:v>control B</c:v>
                </c:pt>
                <c:pt idx="2">
                  <c:v>Carboy C</c:v>
                </c:pt>
                <c:pt idx="3">
                  <c:v>Carboy D</c:v>
                </c:pt>
                <c:pt idx="4">
                  <c:v>Carboy E</c:v>
                </c:pt>
                <c:pt idx="5">
                  <c:v>Carboy F</c:v>
                </c:pt>
              </c:strCache>
            </c:strRef>
          </c:cat>
          <c:val>
            <c:numRef>
              <c:f>'[2]Graphs'!$C$2:$C$7</c:f>
              <c:numCache>
                <c:ptCount val="6"/>
                <c:pt idx="0">
                  <c:v>1020.5419696969697</c:v>
                </c:pt>
                <c:pt idx="1">
                  <c:v>3462.7344444444448</c:v>
                </c:pt>
                <c:pt idx="2">
                  <c:v>5529.205</c:v>
                </c:pt>
                <c:pt idx="3">
                  <c:v>39812.79604166667</c:v>
                </c:pt>
                <c:pt idx="4">
                  <c:v>7825.648431372549</c:v>
                </c:pt>
                <c:pt idx="5">
                  <c:v>8913.748666666668</c:v>
                </c:pt>
              </c:numCache>
            </c:numRef>
          </c:val>
        </c:ser>
        <c:ser>
          <c:idx val="2"/>
          <c:order val="2"/>
          <c:tx>
            <c:strRef>
              <c:f>'[2]Graphs'!$D$1</c:f>
              <c:strCache>
                <c:ptCount val="1"/>
                <c:pt idx="0">
                  <c:v>Diatoms</c:v>
                </c:pt>
              </c:strCache>
            </c:strRef>
          </c:tx>
          <c:spPr>
            <a:gradFill rotWithShape="1">
              <a:gsLst>
                <a:gs pos="0">
                  <a:srgbClr val="DCFFA0"/>
                </a:gs>
                <a:gs pos="100000">
                  <a:srgbClr val="A0CA4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'[2]Graphs'!$A$2:$A$7</c:f>
              <c:strCache>
                <c:ptCount val="6"/>
                <c:pt idx="0">
                  <c:v>control A</c:v>
                </c:pt>
                <c:pt idx="1">
                  <c:v>control B</c:v>
                </c:pt>
                <c:pt idx="2">
                  <c:v>Carboy C</c:v>
                </c:pt>
                <c:pt idx="3">
                  <c:v>Carboy D</c:v>
                </c:pt>
                <c:pt idx="4">
                  <c:v>Carboy E</c:v>
                </c:pt>
                <c:pt idx="5">
                  <c:v>Carboy F</c:v>
                </c:pt>
              </c:strCache>
            </c:strRef>
          </c:cat>
          <c:val>
            <c:numRef>
              <c:f>'[2]Graphs'!$D$2:$D$7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111.7011111111111</c:v>
                </c:pt>
                <c:pt idx="3">
                  <c:v>3890.9538888888897</c:v>
                </c:pt>
                <c:pt idx="4">
                  <c:v>390.95388888888897</c:v>
                </c:pt>
                <c:pt idx="5">
                  <c:v>670.2066666666667</c:v>
                </c:pt>
              </c:numCache>
            </c:numRef>
          </c:val>
        </c:ser>
        <c:ser>
          <c:idx val="3"/>
          <c:order val="3"/>
          <c:tx>
            <c:strRef>
              <c:f>'[2]Graphs'!$E$1</c:f>
              <c:strCache>
                <c:ptCount val="1"/>
                <c:pt idx="0">
                  <c:v>Crocosphaera</c:v>
                </c:pt>
              </c:strCache>
            </c:strRef>
          </c:tx>
          <c:spPr>
            <a:gradFill rotWithShape="1">
              <a:gsLst>
                <a:gs pos="0">
                  <a:srgbClr val="C8B0ED"/>
                </a:gs>
                <a:gs pos="100000">
                  <a:srgbClr val="7F5BA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'[2]Graphs'!$A$2:$A$7</c:f>
              <c:strCache>
                <c:ptCount val="6"/>
                <c:pt idx="0">
                  <c:v>control A</c:v>
                </c:pt>
                <c:pt idx="1">
                  <c:v>control B</c:v>
                </c:pt>
                <c:pt idx="2">
                  <c:v>Carboy C</c:v>
                </c:pt>
                <c:pt idx="3">
                  <c:v>Carboy D</c:v>
                </c:pt>
                <c:pt idx="4">
                  <c:v>Carboy E</c:v>
                </c:pt>
                <c:pt idx="5">
                  <c:v>Carboy F</c:v>
                </c:pt>
              </c:strCache>
            </c:strRef>
          </c:cat>
          <c:val>
            <c:numRef>
              <c:f>'[2]Graphs'!$E$2:$E$7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1667.5516666666667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'[2]Graphs'!$F$1</c:f>
              <c:strCache>
                <c:ptCount val="1"/>
                <c:pt idx="0">
                  <c:v>Green fluoresc. Flag</c:v>
                </c:pt>
              </c:strCache>
            </c:strRef>
          </c:tx>
          <c:spPr>
            <a:gradFill rotWithShape="1">
              <a:gsLst>
                <a:gs pos="0">
                  <a:srgbClr val="95EEFF"/>
                </a:gs>
                <a:gs pos="100000">
                  <a:srgbClr val="39B7D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'[2]Graphs'!$A$2:$A$7</c:f>
              <c:strCache>
                <c:ptCount val="6"/>
                <c:pt idx="0">
                  <c:v>control A</c:v>
                </c:pt>
                <c:pt idx="1">
                  <c:v>control B</c:v>
                </c:pt>
                <c:pt idx="2">
                  <c:v>Carboy C</c:v>
                </c:pt>
                <c:pt idx="3">
                  <c:v>Carboy D</c:v>
                </c:pt>
                <c:pt idx="4">
                  <c:v>Carboy E</c:v>
                </c:pt>
                <c:pt idx="5">
                  <c:v>Carboy F</c:v>
                </c:pt>
              </c:strCache>
            </c:strRef>
          </c:cat>
          <c:val>
            <c:numRef>
              <c:f>'[2]Graphs'!$F$2:$F$7</c:f>
              <c:numCache>
                <c:ptCount val="6"/>
                <c:pt idx="0">
                  <c:v>0</c:v>
                </c:pt>
                <c:pt idx="1">
                  <c:v>55.85055555555555</c:v>
                </c:pt>
                <c:pt idx="2">
                  <c:v>55.85055555555555</c:v>
                </c:pt>
                <c:pt idx="3">
                  <c:v>555.8505555555555</c:v>
                </c:pt>
                <c:pt idx="4">
                  <c:v>0</c:v>
                </c:pt>
                <c:pt idx="5">
                  <c:v>55.85055555555555</c:v>
                </c:pt>
              </c:numCache>
            </c:numRef>
          </c:val>
        </c:ser>
        <c:axId val="19230371"/>
        <c:axId val="38855612"/>
      </c:barChart>
      <c:catAx>
        <c:axId val="19230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55612"/>
        <c:crosses val="autoZero"/>
        <c:auto val="1"/>
        <c:lblOffset val="100"/>
        <c:tickLblSkip val="1"/>
        <c:noMultiLvlLbl val="0"/>
      </c:catAx>
      <c:valAx>
        <c:axId val="38855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Cell abundance (cells mL</a:t>
                </a:r>
                <a:r>
                  <a:rPr lang="en-US" cap="none" sz="1400" b="1" i="0" u="none" baseline="30000">
                    <a:solidFill>
                      <a:srgbClr val="000000"/>
                    </a:solidFill>
                  </a:rPr>
                  <a:t>-1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51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303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289"/>
          <c:w val="0.25125"/>
          <c:h val="0.42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3325"/>
          <c:w val="0.608"/>
          <c:h val="0.9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'[2]Graphs'!$B$1</c:f>
              <c:strCache>
                <c:ptCount val="1"/>
                <c:pt idx="0">
                  <c:v>Picoeukaryotes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'[2]Graphs'!$A$2:$A$8</c:f>
              <c:strCache>
                <c:ptCount val="7"/>
                <c:pt idx="0">
                  <c:v>control A</c:v>
                </c:pt>
                <c:pt idx="1">
                  <c:v>control B</c:v>
                </c:pt>
                <c:pt idx="2">
                  <c:v>Carboy C</c:v>
                </c:pt>
                <c:pt idx="3">
                  <c:v>Carboy D</c:v>
                </c:pt>
                <c:pt idx="4">
                  <c:v>Carboy E</c:v>
                </c:pt>
                <c:pt idx="5">
                  <c:v>Carboy F</c:v>
                </c:pt>
              </c:strCache>
            </c:strRef>
          </c:cat>
          <c:val>
            <c:numRef>
              <c:f>'[2]Graphs'!$B$2:$B$8</c:f>
              <c:numCache>
                <c:ptCount val="7"/>
                <c:pt idx="0">
                  <c:v>1721.2125757575761</c:v>
                </c:pt>
                <c:pt idx="1">
                  <c:v>2712.7412698412695</c:v>
                </c:pt>
                <c:pt idx="2">
                  <c:v>3078.7618749999997</c:v>
                </c:pt>
                <c:pt idx="3">
                  <c:v>27931.490416666667</c:v>
                </c:pt>
                <c:pt idx="4">
                  <c:v>6347.25137254902</c:v>
                </c:pt>
                <c:pt idx="5">
                  <c:v>6836.108</c:v>
                </c:pt>
              </c:numCache>
            </c:numRef>
          </c:val>
        </c:ser>
        <c:ser>
          <c:idx val="1"/>
          <c:order val="1"/>
          <c:tx>
            <c:strRef>
              <c:f>'[2]Graphs'!$C$1</c:f>
              <c:strCache>
                <c:ptCount val="1"/>
                <c:pt idx="0">
                  <c:v>Synechococcus</c:v>
                </c:pt>
              </c:strCache>
            </c:strRef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'[2]Graphs'!$A$2:$A$8</c:f>
              <c:strCache>
                <c:ptCount val="7"/>
                <c:pt idx="0">
                  <c:v>control A</c:v>
                </c:pt>
                <c:pt idx="1">
                  <c:v>control B</c:v>
                </c:pt>
                <c:pt idx="2">
                  <c:v>Carboy C</c:v>
                </c:pt>
                <c:pt idx="3">
                  <c:v>Carboy D</c:v>
                </c:pt>
                <c:pt idx="4">
                  <c:v>Carboy E</c:v>
                </c:pt>
                <c:pt idx="5">
                  <c:v>Carboy F</c:v>
                </c:pt>
              </c:strCache>
            </c:strRef>
          </c:cat>
          <c:val>
            <c:numRef>
              <c:f>'[2]Graphs'!$C$2:$C$8</c:f>
              <c:numCache>
                <c:ptCount val="7"/>
                <c:pt idx="0">
                  <c:v>1020.5419696969697</c:v>
                </c:pt>
                <c:pt idx="1">
                  <c:v>3462.7344444444448</c:v>
                </c:pt>
                <c:pt idx="2">
                  <c:v>5529.205</c:v>
                </c:pt>
                <c:pt idx="3">
                  <c:v>39812.79604166667</c:v>
                </c:pt>
                <c:pt idx="4">
                  <c:v>7825.648431372549</c:v>
                </c:pt>
                <c:pt idx="5">
                  <c:v>8913.748666666668</c:v>
                </c:pt>
              </c:numCache>
            </c:numRef>
          </c:val>
        </c:ser>
        <c:ser>
          <c:idx val="2"/>
          <c:order val="2"/>
          <c:tx>
            <c:strRef>
              <c:f>'[2]Graphs'!$D$1</c:f>
              <c:strCache>
                <c:ptCount val="1"/>
                <c:pt idx="0">
                  <c:v>Diatoms</c:v>
                </c:pt>
              </c:strCache>
            </c:strRef>
          </c:tx>
          <c:spPr>
            <a:gradFill rotWithShape="1">
              <a:gsLst>
                <a:gs pos="0">
                  <a:srgbClr val="DCFFA0"/>
                </a:gs>
                <a:gs pos="100000">
                  <a:srgbClr val="A0CA4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'[2]Graphs'!$A$2:$A$8</c:f>
              <c:strCache>
                <c:ptCount val="7"/>
                <c:pt idx="0">
                  <c:v>control A</c:v>
                </c:pt>
                <c:pt idx="1">
                  <c:v>control B</c:v>
                </c:pt>
                <c:pt idx="2">
                  <c:v>Carboy C</c:v>
                </c:pt>
                <c:pt idx="3">
                  <c:v>Carboy D</c:v>
                </c:pt>
                <c:pt idx="4">
                  <c:v>Carboy E</c:v>
                </c:pt>
                <c:pt idx="5">
                  <c:v>Carboy F</c:v>
                </c:pt>
              </c:strCache>
            </c:strRef>
          </c:cat>
          <c:val>
            <c:numRef>
              <c:f>'[2]Graphs'!$D$2:$D$8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111.7011111111111</c:v>
                </c:pt>
                <c:pt idx="3">
                  <c:v>3890.9538888888897</c:v>
                </c:pt>
                <c:pt idx="4">
                  <c:v>390.95388888888897</c:v>
                </c:pt>
                <c:pt idx="5">
                  <c:v>670.2066666666667</c:v>
                </c:pt>
              </c:numCache>
            </c:numRef>
          </c:val>
        </c:ser>
        <c:ser>
          <c:idx val="3"/>
          <c:order val="3"/>
          <c:tx>
            <c:strRef>
              <c:f>'[2]Graphs'!$E$1</c:f>
              <c:strCache>
                <c:ptCount val="1"/>
                <c:pt idx="0">
                  <c:v>Crocosphaera</c:v>
                </c:pt>
              </c:strCache>
            </c:strRef>
          </c:tx>
          <c:spPr>
            <a:gradFill rotWithShape="1">
              <a:gsLst>
                <a:gs pos="0">
                  <a:srgbClr val="C8B0ED"/>
                </a:gs>
                <a:gs pos="100000">
                  <a:srgbClr val="7F5BA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'[2]Graphs'!$A$2:$A$8</c:f>
              <c:strCache>
                <c:ptCount val="7"/>
                <c:pt idx="0">
                  <c:v>control A</c:v>
                </c:pt>
                <c:pt idx="1">
                  <c:v>control B</c:v>
                </c:pt>
                <c:pt idx="2">
                  <c:v>Carboy C</c:v>
                </c:pt>
                <c:pt idx="3">
                  <c:v>Carboy D</c:v>
                </c:pt>
                <c:pt idx="4">
                  <c:v>Carboy E</c:v>
                </c:pt>
                <c:pt idx="5">
                  <c:v>Carboy F</c:v>
                </c:pt>
              </c:strCache>
            </c:strRef>
          </c:cat>
          <c:val>
            <c:numRef>
              <c:f>'[2]Graphs'!$E$2:$E$8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1667.5516666666667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'[2]Graphs'!$F$1</c:f>
              <c:strCache>
                <c:ptCount val="1"/>
                <c:pt idx="0">
                  <c:v>Green fluoresc. Flag</c:v>
                </c:pt>
              </c:strCache>
            </c:strRef>
          </c:tx>
          <c:spPr>
            <a:gradFill rotWithShape="1">
              <a:gsLst>
                <a:gs pos="0">
                  <a:srgbClr val="95EEFF"/>
                </a:gs>
                <a:gs pos="100000">
                  <a:srgbClr val="39B7D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'[2]Graphs'!$A$2:$A$8</c:f>
              <c:strCache>
                <c:ptCount val="7"/>
                <c:pt idx="0">
                  <c:v>control A</c:v>
                </c:pt>
                <c:pt idx="1">
                  <c:v>control B</c:v>
                </c:pt>
                <c:pt idx="2">
                  <c:v>Carboy C</c:v>
                </c:pt>
                <c:pt idx="3">
                  <c:v>Carboy D</c:v>
                </c:pt>
                <c:pt idx="4">
                  <c:v>Carboy E</c:v>
                </c:pt>
                <c:pt idx="5">
                  <c:v>Carboy F</c:v>
                </c:pt>
              </c:strCache>
            </c:strRef>
          </c:cat>
          <c:val>
            <c:numRef>
              <c:f>'[2]Graphs'!$F$2:$F$8</c:f>
              <c:numCache>
                <c:ptCount val="7"/>
                <c:pt idx="0">
                  <c:v>0</c:v>
                </c:pt>
                <c:pt idx="1">
                  <c:v>55.85055555555555</c:v>
                </c:pt>
                <c:pt idx="2">
                  <c:v>55.85055555555555</c:v>
                </c:pt>
                <c:pt idx="3">
                  <c:v>555.8505555555555</c:v>
                </c:pt>
                <c:pt idx="4">
                  <c:v>0</c:v>
                </c:pt>
                <c:pt idx="5">
                  <c:v>55.85055555555555</c:v>
                </c:pt>
              </c:numCache>
            </c:numRef>
          </c:val>
        </c:ser>
        <c:overlap val="100"/>
        <c:axId val="14156189"/>
        <c:axId val="60296838"/>
      </c:barChart>
      <c:catAx>
        <c:axId val="14156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296838"/>
        <c:crosses val="autoZero"/>
        <c:auto val="1"/>
        <c:lblOffset val="100"/>
        <c:tickLblSkip val="1"/>
        <c:noMultiLvlLbl val="0"/>
      </c:catAx>
      <c:valAx>
        <c:axId val="60296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Cell abundance (cells mL</a:t>
                </a:r>
                <a:r>
                  <a:rPr lang="en-US" cap="none" sz="1400" b="1" i="0" u="none" baseline="30000">
                    <a:solidFill>
                      <a:srgbClr val="000000"/>
                    </a:solidFill>
                  </a:rPr>
                  <a:t>-1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63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561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4"/>
          <c:y val="0.28225"/>
          <c:w val="0.27475"/>
          <c:h val="0.4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</xdr:row>
      <xdr:rowOff>38100</xdr:rowOff>
    </xdr:from>
    <xdr:to>
      <xdr:col>11</xdr:col>
      <xdr:colOff>590550</xdr:colOff>
      <xdr:row>26</xdr:row>
      <xdr:rowOff>152400</xdr:rowOff>
    </xdr:to>
    <xdr:graphicFrame>
      <xdr:nvGraphicFramePr>
        <xdr:cNvPr id="1" name="Chart 3"/>
        <xdr:cNvGraphicFramePr/>
      </xdr:nvGraphicFramePr>
      <xdr:xfrm>
        <a:off x="5238750" y="361950"/>
        <a:ext cx="45720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6</xdr:col>
      <xdr:colOff>390525</xdr:colOff>
      <xdr:row>26</xdr:row>
      <xdr:rowOff>123825</xdr:rowOff>
    </xdr:from>
    <xdr:to>
      <xdr:col>11</xdr:col>
      <xdr:colOff>219075</xdr:colOff>
      <xdr:row>43</xdr:row>
      <xdr:rowOff>66675</xdr:rowOff>
    </xdr:to>
    <xdr:graphicFrame>
      <xdr:nvGraphicFramePr>
        <xdr:cNvPr id="2" name="Chart 7"/>
        <xdr:cNvGraphicFramePr/>
      </xdr:nvGraphicFramePr>
      <xdr:xfrm>
        <a:off x="5419725" y="4333875"/>
        <a:ext cx="40195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800100</xdr:colOff>
      <xdr:row>23</xdr:row>
      <xdr:rowOff>28575</xdr:rowOff>
    </xdr:from>
    <xdr:to>
      <xdr:col>5</xdr:col>
      <xdr:colOff>638175</xdr:colOff>
      <xdr:row>39</xdr:row>
      <xdr:rowOff>123825</xdr:rowOff>
    </xdr:to>
    <xdr:graphicFrame>
      <xdr:nvGraphicFramePr>
        <xdr:cNvPr id="3" name="Chart 8"/>
        <xdr:cNvGraphicFramePr/>
      </xdr:nvGraphicFramePr>
      <xdr:xfrm>
        <a:off x="800100" y="3752850"/>
        <a:ext cx="402907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57150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838200" y="323850"/>
        <a:ext cx="42481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47625</xdr:colOff>
      <xdr:row>28</xdr:row>
      <xdr:rowOff>133350</xdr:rowOff>
    </xdr:to>
    <xdr:graphicFrame>
      <xdr:nvGraphicFramePr>
        <xdr:cNvPr id="2" name="Chart 2"/>
        <xdr:cNvGraphicFramePr/>
      </xdr:nvGraphicFramePr>
      <xdr:xfrm>
        <a:off x="5867400" y="323850"/>
        <a:ext cx="4238625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800100</xdr:colOff>
      <xdr:row>2</xdr:row>
      <xdr:rowOff>28575</xdr:rowOff>
    </xdr:from>
    <xdr:to>
      <xdr:col>17</xdr:col>
      <xdr:colOff>838200</xdr:colOff>
      <xdr:row>28</xdr:row>
      <xdr:rowOff>161925</xdr:rowOff>
    </xdr:to>
    <xdr:graphicFrame>
      <xdr:nvGraphicFramePr>
        <xdr:cNvPr id="3" name="Chart 3"/>
        <xdr:cNvGraphicFramePr/>
      </xdr:nvGraphicFramePr>
      <xdr:xfrm>
        <a:off x="10858500" y="352425"/>
        <a:ext cx="4229100" cy="4343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247650</xdr:colOff>
      <xdr:row>2</xdr:row>
      <xdr:rowOff>95250</xdr:rowOff>
    </xdr:from>
    <xdr:to>
      <xdr:col>24</xdr:col>
      <xdr:colOff>466725</xdr:colOff>
      <xdr:row>29</xdr:row>
      <xdr:rowOff>28575</xdr:rowOff>
    </xdr:to>
    <xdr:graphicFrame>
      <xdr:nvGraphicFramePr>
        <xdr:cNvPr id="4" name="Chart 4"/>
        <xdr:cNvGraphicFramePr/>
      </xdr:nvGraphicFramePr>
      <xdr:xfrm>
        <a:off x="16173450" y="419100"/>
        <a:ext cx="4410075" cy="4305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9</xdr:row>
      <xdr:rowOff>123825</xdr:rowOff>
    </xdr:from>
    <xdr:to>
      <xdr:col>4</xdr:col>
      <xdr:colOff>1133475</xdr:colOff>
      <xdr:row>26</xdr:row>
      <xdr:rowOff>85725</xdr:rowOff>
    </xdr:to>
    <xdr:graphicFrame>
      <xdr:nvGraphicFramePr>
        <xdr:cNvPr id="1" name="Chart 5"/>
        <xdr:cNvGraphicFramePr/>
      </xdr:nvGraphicFramePr>
      <xdr:xfrm>
        <a:off x="571500" y="1581150"/>
        <a:ext cx="43053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10</xdr:row>
      <xdr:rowOff>47625</xdr:rowOff>
    </xdr:from>
    <xdr:to>
      <xdr:col>10</xdr:col>
      <xdr:colOff>133350</xdr:colOff>
      <xdr:row>26</xdr:row>
      <xdr:rowOff>152400</xdr:rowOff>
    </xdr:to>
    <xdr:graphicFrame>
      <xdr:nvGraphicFramePr>
        <xdr:cNvPr id="2" name="Chart 6"/>
        <xdr:cNvGraphicFramePr/>
      </xdr:nvGraphicFramePr>
      <xdr:xfrm>
        <a:off x="5238750" y="1666875"/>
        <a:ext cx="40195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cuments\C-MORE%20summer%20course\DAPI%20Coun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untingsEx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summary"/>
      <sheetName val="Graphs"/>
      <sheetName val="Sheet1"/>
    </sheetNames>
    <sheetDataSet>
      <sheetData sheetId="2">
        <row r="13">
          <cell r="C13" t="str">
            <v>S2C1 Sea Monkeys (REP A)</v>
          </cell>
          <cell r="D13" t="str">
            <v>S2C1 Sea Monkeys (REP B)</v>
          </cell>
          <cell r="E13" t="str">
            <v>S1C1 Pyro Furious</v>
          </cell>
          <cell r="F13" t="str">
            <v>S3C1 Sea-quencer</v>
          </cell>
          <cell r="G13" t="str">
            <v>S4C1 Bloom Blusters AM</v>
          </cell>
          <cell r="H13" t="str">
            <v>S4C1 Bloom Blusters PM</v>
          </cell>
        </row>
        <row r="14">
          <cell r="B14">
            <v>5</v>
          </cell>
          <cell r="C14">
            <v>597441.371428571</v>
          </cell>
          <cell r="D14">
            <v>663025.880952381</v>
          </cell>
          <cell r="E14">
            <v>724000</v>
          </cell>
          <cell r="G14">
            <v>732440.1428571428</v>
          </cell>
          <cell r="H14">
            <v>876055.8571428573</v>
          </cell>
        </row>
        <row r="15">
          <cell r="B15">
            <v>45</v>
          </cell>
          <cell r="C15">
            <v>666376.9142857144</v>
          </cell>
          <cell r="D15">
            <v>860736.8476190475</v>
          </cell>
          <cell r="E15">
            <v>656000</v>
          </cell>
          <cell r="G15">
            <v>922012.8857142859</v>
          </cell>
          <cell r="H15">
            <v>1041692.6476190476</v>
          </cell>
        </row>
        <row r="16">
          <cell r="B16">
            <v>100</v>
          </cell>
          <cell r="C16">
            <v>390634.7428571429</v>
          </cell>
          <cell r="D16">
            <v>349464.9047619048</v>
          </cell>
          <cell r="E16">
            <v>295000</v>
          </cell>
          <cell r="G16">
            <v>93828.93333333333</v>
          </cell>
          <cell r="H16">
            <v>341805.4</v>
          </cell>
        </row>
        <row r="17">
          <cell r="B17">
            <v>150</v>
          </cell>
          <cell r="C17">
            <v>344677.7142857143</v>
          </cell>
          <cell r="D17">
            <v>177126.0476190476</v>
          </cell>
          <cell r="E17">
            <v>103000</v>
          </cell>
          <cell r="G17">
            <v>177126.0476190476</v>
          </cell>
          <cell r="H17">
            <v>195317.37142857144</v>
          </cell>
        </row>
        <row r="79">
          <cell r="A79">
            <v>5</v>
          </cell>
          <cell r="C79">
            <v>693663.9</v>
          </cell>
          <cell r="D79">
            <v>663025.880952381</v>
          </cell>
        </row>
        <row r="80">
          <cell r="A80">
            <v>45</v>
          </cell>
          <cell r="C80">
            <v>683610.8</v>
          </cell>
          <cell r="D80">
            <v>860736.8476190475</v>
          </cell>
        </row>
        <row r="81">
          <cell r="A81">
            <v>100</v>
          </cell>
          <cell r="C81">
            <v>266167.7904761905</v>
          </cell>
          <cell r="D81">
            <v>349464.9047619048</v>
          </cell>
        </row>
        <row r="82">
          <cell r="A82">
            <v>150</v>
          </cell>
          <cell r="C82">
            <v>158934.72380952383</v>
          </cell>
          <cell r="D82">
            <v>177126.0476190476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ol A"/>
      <sheetName val="Carboy C"/>
      <sheetName val="Carboy E"/>
      <sheetName val="CarboyD"/>
      <sheetName val="Carboy F"/>
      <sheetName val="Control B"/>
      <sheetName val="Graphs"/>
    </sheetNames>
    <sheetDataSet>
      <sheetData sheetId="6">
        <row r="1">
          <cell r="B1" t="str">
            <v>Picoeukaryotes</v>
          </cell>
          <cell r="C1" t="str">
            <v>Synechococcus</v>
          </cell>
          <cell r="D1" t="str">
            <v>Diatoms</v>
          </cell>
          <cell r="E1" t="str">
            <v>Crocosphaera</v>
          </cell>
          <cell r="F1" t="str">
            <v>Green fluoresc. Flag</v>
          </cell>
        </row>
        <row r="2">
          <cell r="A2" t="str">
            <v>control A</v>
          </cell>
          <cell r="B2">
            <v>1721.2125757575761</v>
          </cell>
          <cell r="C2">
            <v>1020.5419696969697</v>
          </cell>
          <cell r="D2">
            <v>0</v>
          </cell>
          <cell r="E2">
            <v>0</v>
          </cell>
          <cell r="F2">
            <v>0</v>
          </cell>
        </row>
        <row r="3">
          <cell r="A3" t="str">
            <v>control B</v>
          </cell>
          <cell r="B3">
            <v>2712.7412698412695</v>
          </cell>
          <cell r="C3">
            <v>3462.7344444444448</v>
          </cell>
          <cell r="D3">
            <v>0</v>
          </cell>
          <cell r="E3">
            <v>0</v>
          </cell>
          <cell r="F3">
            <v>55.85055555555555</v>
          </cell>
        </row>
        <row r="4">
          <cell r="A4" t="str">
            <v>Carboy C</v>
          </cell>
          <cell r="B4">
            <v>3078.7618749999997</v>
          </cell>
          <cell r="C4">
            <v>5529.205</v>
          </cell>
          <cell r="D4">
            <v>111.7011111111111</v>
          </cell>
          <cell r="E4">
            <v>0</v>
          </cell>
          <cell r="F4">
            <v>55.85055555555555</v>
          </cell>
        </row>
        <row r="5">
          <cell r="A5" t="str">
            <v>Carboy D</v>
          </cell>
          <cell r="B5">
            <v>27931.490416666667</v>
          </cell>
          <cell r="C5">
            <v>39812.79604166667</v>
          </cell>
          <cell r="D5">
            <v>3890.9538888888897</v>
          </cell>
          <cell r="E5">
            <v>1667.5516666666667</v>
          </cell>
          <cell r="F5">
            <v>555.8505555555555</v>
          </cell>
        </row>
        <row r="6">
          <cell r="A6" t="str">
            <v>Carboy E</v>
          </cell>
          <cell r="B6">
            <v>6347.25137254902</v>
          </cell>
          <cell r="C6">
            <v>7825.648431372549</v>
          </cell>
          <cell r="D6">
            <v>390.95388888888897</v>
          </cell>
          <cell r="E6">
            <v>0</v>
          </cell>
          <cell r="F6">
            <v>0</v>
          </cell>
        </row>
        <row r="7">
          <cell r="A7" t="str">
            <v>Carboy F</v>
          </cell>
          <cell r="B7">
            <v>6836.108</v>
          </cell>
          <cell r="C7">
            <v>8913.748666666668</v>
          </cell>
          <cell r="D7">
            <v>670.2066666666667</v>
          </cell>
          <cell r="E7">
            <v>0</v>
          </cell>
          <cell r="F7">
            <v>55.85055555555555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431"/>
  <sheetViews>
    <sheetView workbookViewId="0" topLeftCell="A1">
      <selection activeCell="A5" sqref="A1:IV65536"/>
    </sheetView>
  </sheetViews>
  <sheetFormatPr defaultColWidth="12.375" defaultRowHeight="12.75"/>
  <cols>
    <col min="1" max="1" width="14.00390625" style="1" bestFit="1" customWidth="1"/>
    <col min="2" max="2" width="11.75390625" style="1" customWidth="1"/>
    <col min="3" max="3" width="11.75390625" style="7" customWidth="1"/>
    <col min="4" max="4" width="11.75390625" style="42" customWidth="1"/>
    <col min="5" max="5" width="9.00390625" style="6" customWidth="1"/>
    <col min="6" max="6" width="7.75390625" style="8" customWidth="1"/>
    <col min="7" max="7" width="6.00390625" style="35" customWidth="1"/>
    <col min="8" max="8" width="7.875" style="1" customWidth="1"/>
    <col min="9" max="9" width="10.25390625" style="1" bestFit="1" customWidth="1"/>
    <col min="10" max="10" width="20.125" style="0" bestFit="1" customWidth="1"/>
    <col min="11" max="11" width="9.75390625" style="0" bestFit="1" customWidth="1"/>
    <col min="12" max="12" width="8.00390625" style="0" bestFit="1" customWidth="1"/>
    <col min="13" max="13" width="11.375" style="0" bestFit="1" customWidth="1"/>
    <col min="14" max="14" width="13.25390625" style="0" customWidth="1"/>
    <col min="15" max="15" width="10.125" style="1" customWidth="1"/>
    <col min="16" max="16" width="11.625" style="1" customWidth="1"/>
    <col min="17" max="17" width="16.00390625" style="1" customWidth="1"/>
    <col min="18" max="18" width="10.375" style="2" customWidth="1"/>
    <col min="19" max="19" width="15.125" style="2" customWidth="1"/>
    <col min="20" max="20" width="10.625" style="2" bestFit="1" customWidth="1"/>
    <col min="21" max="21" width="10.125" style="1" bestFit="1" customWidth="1"/>
    <col min="22" max="22" width="6.125" style="1" bestFit="1" customWidth="1"/>
    <col min="23" max="23" width="5.875" style="1" bestFit="1" customWidth="1"/>
    <col min="24" max="24" width="7.25390625" style="1" bestFit="1" customWidth="1"/>
    <col min="25" max="25" width="5.125" style="1" bestFit="1" customWidth="1"/>
    <col min="26" max="26" width="5.125" style="1" customWidth="1"/>
    <col min="27" max="27" width="6.875" style="1" bestFit="1" customWidth="1"/>
    <col min="28" max="28" width="5.625" style="0" bestFit="1" customWidth="1"/>
  </cols>
  <sheetData>
    <row r="1" spans="9:24" ht="12.75">
      <c r="I1"/>
      <c r="U1"/>
      <c r="V1"/>
      <c r="W1"/>
      <c r="X1"/>
    </row>
    <row r="2" spans="1:24" ht="12.75">
      <c r="A2" s="22" t="s">
        <v>29</v>
      </c>
      <c r="B2" s="23">
        <v>16</v>
      </c>
      <c r="C2" s="24" t="s">
        <v>65</v>
      </c>
      <c r="I2"/>
      <c r="U2"/>
      <c r="V2"/>
      <c r="W2"/>
      <c r="X2"/>
    </row>
    <row r="3" spans="1:24" ht="12.75">
      <c r="A3" s="25" t="s">
        <v>64</v>
      </c>
      <c r="B3" s="19">
        <f>3.1415*((B2*1000)/2)^2</f>
        <v>201056000</v>
      </c>
      <c r="C3" s="26" t="s">
        <v>66</v>
      </c>
      <c r="I3"/>
      <c r="U3"/>
      <c r="V3"/>
      <c r="W3"/>
      <c r="X3"/>
    </row>
    <row r="4" spans="1:24" ht="12.75">
      <c r="A4" s="27" t="s">
        <v>73</v>
      </c>
      <c r="B4" s="28">
        <v>5981</v>
      </c>
      <c r="C4" s="29" t="s">
        <v>66</v>
      </c>
      <c r="I4"/>
      <c r="S4" s="2">
        <f>14*D15*0.05</f>
        <v>5.089273241232897</v>
      </c>
      <c r="U4"/>
      <c r="V4"/>
      <c r="W4"/>
      <c r="X4"/>
    </row>
    <row r="5" spans="1:27" ht="12.75">
      <c r="A5" s="30" t="s">
        <v>67</v>
      </c>
      <c r="B5" s="31">
        <f>B3/B4</f>
        <v>33615.783313827116</v>
      </c>
      <c r="C5" s="32"/>
      <c r="I5"/>
      <c r="U5"/>
      <c r="V5"/>
      <c r="W5"/>
      <c r="X5"/>
      <c r="Y5" s="18"/>
      <c r="Z5" s="18"/>
      <c r="AA5" s="18"/>
    </row>
    <row r="6" spans="9:27" ht="12.75">
      <c r="I6" s="33"/>
      <c r="V6"/>
      <c r="W6"/>
      <c r="X6"/>
      <c r="Y6" s="18"/>
      <c r="Z6" s="18"/>
      <c r="AA6" s="18"/>
    </row>
    <row r="7" spans="3:27" ht="12.75">
      <c r="C7" s="16"/>
      <c r="D7" s="43"/>
      <c r="F7" s="20"/>
      <c r="H7" s="35"/>
      <c r="J7" s="1"/>
      <c r="R7" s="3"/>
      <c r="S7" s="3"/>
      <c r="X7" s="1" t="s">
        <v>34</v>
      </c>
      <c r="Y7" s="18"/>
      <c r="Z7" s="18"/>
      <c r="AA7" s="18"/>
    </row>
    <row r="8" spans="1:28" ht="12.75">
      <c r="A8" s="1" t="s">
        <v>38</v>
      </c>
      <c r="C8" s="16"/>
      <c r="D8" s="5"/>
      <c r="F8" s="20"/>
      <c r="G8" s="41" t="s">
        <v>35</v>
      </c>
      <c r="H8" s="41"/>
      <c r="J8" s="1"/>
      <c r="K8" s="1" t="s">
        <v>36</v>
      </c>
      <c r="L8" s="1" t="s">
        <v>37</v>
      </c>
      <c r="M8" s="1"/>
      <c r="N8" s="1"/>
      <c r="P8" s="1" t="s">
        <v>69</v>
      </c>
      <c r="Q8" s="1" t="s">
        <v>71</v>
      </c>
      <c r="R8" s="4"/>
      <c r="S8" s="4"/>
      <c r="V8" s="1" t="s">
        <v>39</v>
      </c>
      <c r="X8" s="1" t="s">
        <v>32</v>
      </c>
      <c r="Y8" s="18"/>
      <c r="Z8" s="18"/>
      <c r="AA8" s="18"/>
      <c r="AB8" t="s">
        <v>40</v>
      </c>
    </row>
    <row r="9" spans="1:137" s="12" customFormat="1" ht="13.5" thickBot="1">
      <c r="A9" s="11" t="s">
        <v>52</v>
      </c>
      <c r="B9" s="11" t="s">
        <v>53</v>
      </c>
      <c r="C9" s="17" t="s">
        <v>54</v>
      </c>
      <c r="D9" s="13" t="s">
        <v>68</v>
      </c>
      <c r="E9" s="34" t="s">
        <v>41</v>
      </c>
      <c r="F9" s="21" t="s">
        <v>42</v>
      </c>
      <c r="G9" s="10" t="s">
        <v>43</v>
      </c>
      <c r="H9" s="10" t="s">
        <v>44</v>
      </c>
      <c r="I9" s="11" t="s">
        <v>45</v>
      </c>
      <c r="J9" s="11" t="s">
        <v>46</v>
      </c>
      <c r="K9" s="11" t="s">
        <v>47</v>
      </c>
      <c r="L9" s="11" t="s">
        <v>47</v>
      </c>
      <c r="M9" s="11" t="s">
        <v>48</v>
      </c>
      <c r="N9" s="11" t="s">
        <v>49</v>
      </c>
      <c r="O9" s="11" t="s">
        <v>50</v>
      </c>
      <c r="P9" s="11" t="s">
        <v>70</v>
      </c>
      <c r="Q9" s="11" t="s">
        <v>51</v>
      </c>
      <c r="R9" s="14" t="s">
        <v>55</v>
      </c>
      <c r="S9" s="14" t="s">
        <v>33</v>
      </c>
      <c r="T9" s="15" t="s">
        <v>56</v>
      </c>
      <c r="U9" s="11" t="s">
        <v>61</v>
      </c>
      <c r="V9" s="11" t="s">
        <v>57</v>
      </c>
      <c r="W9" s="11" t="s">
        <v>58</v>
      </c>
      <c r="X9" s="11" t="s">
        <v>59</v>
      </c>
      <c r="Y9" s="12" t="s">
        <v>60</v>
      </c>
      <c r="AB9" s="9">
        <v>1</v>
      </c>
      <c r="AC9" s="9">
        <v>2</v>
      </c>
      <c r="AD9" s="9">
        <v>3</v>
      </c>
      <c r="AE9" s="9">
        <v>4</v>
      </c>
      <c r="AF9" s="9">
        <v>5</v>
      </c>
      <c r="AG9" s="9">
        <v>6</v>
      </c>
      <c r="AH9" s="9">
        <v>7</v>
      </c>
      <c r="AI9" s="9">
        <v>8</v>
      </c>
      <c r="AJ9" s="9">
        <v>9</v>
      </c>
      <c r="AK9" s="9">
        <v>10</v>
      </c>
      <c r="AL9" s="9">
        <v>11</v>
      </c>
      <c r="AM9" s="9">
        <v>12</v>
      </c>
      <c r="AN9" s="9">
        <v>13</v>
      </c>
      <c r="AO9" s="9">
        <v>14</v>
      </c>
      <c r="AP9" s="9">
        <v>15</v>
      </c>
      <c r="AQ9" s="9">
        <v>16</v>
      </c>
      <c r="AR9" s="9">
        <v>17</v>
      </c>
      <c r="AS9" s="9">
        <v>18</v>
      </c>
      <c r="AT9" s="9">
        <v>19</v>
      </c>
      <c r="AU9" s="9">
        <v>20</v>
      </c>
      <c r="AV9" s="9">
        <v>21</v>
      </c>
      <c r="AW9" s="9">
        <v>22</v>
      </c>
      <c r="AX9" s="9">
        <v>23</v>
      </c>
      <c r="AY9" s="9">
        <v>24</v>
      </c>
      <c r="AZ9" s="9">
        <v>25</v>
      </c>
      <c r="BA9" s="9">
        <v>26</v>
      </c>
      <c r="BB9" s="9">
        <v>27</v>
      </c>
      <c r="BC9" s="9">
        <v>28</v>
      </c>
      <c r="BD9" s="9">
        <v>29</v>
      </c>
      <c r="BE9" s="9">
        <v>30</v>
      </c>
      <c r="BF9" s="9">
        <v>31</v>
      </c>
      <c r="BG9" s="9">
        <v>32</v>
      </c>
      <c r="BH9" s="9">
        <v>33</v>
      </c>
      <c r="BI9" s="9">
        <v>34</v>
      </c>
      <c r="BJ9" s="9">
        <v>35</v>
      </c>
      <c r="BK9" s="9">
        <v>36</v>
      </c>
      <c r="BL9" s="9">
        <v>37</v>
      </c>
      <c r="BM9" s="9">
        <v>38</v>
      </c>
      <c r="BN9" s="9">
        <v>39</v>
      </c>
      <c r="BO9" s="9">
        <v>40</v>
      </c>
      <c r="BP9" s="9">
        <v>41</v>
      </c>
      <c r="BQ9" s="9">
        <v>42</v>
      </c>
      <c r="BR9" s="9">
        <v>43</v>
      </c>
      <c r="BS9" s="9">
        <v>44</v>
      </c>
      <c r="BT9" s="9">
        <v>45</v>
      </c>
      <c r="BU9" s="9">
        <v>46</v>
      </c>
      <c r="BV9" s="9">
        <v>47</v>
      </c>
      <c r="BW9" s="9">
        <v>48</v>
      </c>
      <c r="BX9" s="9">
        <v>49</v>
      </c>
      <c r="BY9" s="9">
        <v>50</v>
      </c>
      <c r="BZ9" s="9">
        <v>51</v>
      </c>
      <c r="CA9" s="9">
        <v>52</v>
      </c>
      <c r="CB9" s="9">
        <v>53</v>
      </c>
      <c r="CC9" s="9">
        <v>54</v>
      </c>
      <c r="CD9" s="9">
        <v>55</v>
      </c>
      <c r="CE9" s="9">
        <v>56</v>
      </c>
      <c r="CF9" s="9">
        <v>57</v>
      </c>
      <c r="CG9" s="9">
        <v>58</v>
      </c>
      <c r="CH9" s="9">
        <v>59</v>
      </c>
      <c r="CI9" s="9">
        <v>60</v>
      </c>
      <c r="CJ9" s="9">
        <v>61</v>
      </c>
      <c r="CK9" s="9">
        <v>62</v>
      </c>
      <c r="CL9" s="9">
        <v>63</v>
      </c>
      <c r="CM9" s="9">
        <v>64</v>
      </c>
      <c r="CN9" s="9">
        <v>65</v>
      </c>
      <c r="CO9" s="9">
        <v>66</v>
      </c>
      <c r="CP9" s="9">
        <v>67</v>
      </c>
      <c r="CQ9" s="9">
        <v>68</v>
      </c>
      <c r="CR9" s="9">
        <v>69</v>
      </c>
      <c r="CS9" s="9">
        <v>70</v>
      </c>
      <c r="CT9" s="9">
        <v>71</v>
      </c>
      <c r="CU9" s="9">
        <v>72</v>
      </c>
      <c r="CV9" s="9">
        <v>73</v>
      </c>
      <c r="CW9" s="9">
        <v>74</v>
      </c>
      <c r="CX9" s="9">
        <v>75</v>
      </c>
      <c r="CY9" s="9">
        <v>76</v>
      </c>
      <c r="CZ9" s="9">
        <v>77</v>
      </c>
      <c r="DA9" s="9">
        <v>78</v>
      </c>
      <c r="DB9" s="9">
        <v>79</v>
      </c>
      <c r="DC9" s="9">
        <v>80</v>
      </c>
      <c r="DD9" s="9">
        <v>81</v>
      </c>
      <c r="DE9" s="9">
        <v>82</v>
      </c>
      <c r="DF9" s="9">
        <v>83</v>
      </c>
      <c r="DG9" s="9">
        <v>84</v>
      </c>
      <c r="DH9" s="9">
        <v>85</v>
      </c>
      <c r="DI9" s="9">
        <v>86</v>
      </c>
      <c r="DJ9" s="9">
        <v>87</v>
      </c>
      <c r="DK9" s="9">
        <v>88</v>
      </c>
      <c r="DL9" s="9">
        <v>89</v>
      </c>
      <c r="DM9" s="9">
        <v>90</v>
      </c>
      <c r="DN9" s="12">
        <v>91</v>
      </c>
      <c r="DO9" s="12">
        <v>92</v>
      </c>
      <c r="DP9" s="12">
        <v>93</v>
      </c>
      <c r="DQ9" s="12">
        <v>94</v>
      </c>
      <c r="DR9" s="12">
        <v>95</v>
      </c>
      <c r="DS9" s="12">
        <v>96</v>
      </c>
      <c r="DT9" s="12">
        <v>97</v>
      </c>
      <c r="DU9" s="12">
        <v>98</v>
      </c>
      <c r="DV9" s="12">
        <v>99</v>
      </c>
      <c r="DW9" s="12">
        <v>100</v>
      </c>
      <c r="DX9" s="12">
        <v>101</v>
      </c>
      <c r="DY9" s="12">
        <v>102</v>
      </c>
      <c r="DZ9" s="12">
        <v>103</v>
      </c>
      <c r="EA9" s="12">
        <v>104</v>
      </c>
      <c r="EB9" s="12">
        <v>105</v>
      </c>
      <c r="EC9" s="12">
        <v>106</v>
      </c>
      <c r="ED9" s="12">
        <v>107</v>
      </c>
      <c r="EE9" s="12">
        <v>108</v>
      </c>
      <c r="EF9" s="12">
        <v>109</v>
      </c>
      <c r="EG9" s="12">
        <v>110</v>
      </c>
    </row>
    <row r="10" spans="1:37" ht="15.75">
      <c r="A10" s="37" t="s">
        <v>87</v>
      </c>
      <c r="B10">
        <v>5</v>
      </c>
      <c r="C10" t="s">
        <v>30</v>
      </c>
      <c r="D10" s="44">
        <f>((S10*U10)/T10/V10)/1000000</f>
        <v>4.260605094426925</v>
      </c>
      <c r="E10"/>
      <c r="F10"/>
      <c r="G10" s="1">
        <f>SUM(AB10:AU10)</f>
        <v>109</v>
      </c>
      <c r="H10" s="1">
        <f>COUNT(AB10:AU10)</f>
        <v>10</v>
      </c>
      <c r="I10" t="s">
        <v>62</v>
      </c>
      <c r="J10" t="s">
        <v>63</v>
      </c>
      <c r="K10">
        <f>M10-O10</f>
        <v>0</v>
      </c>
      <c r="L10">
        <f>N10-M10</f>
        <v>0</v>
      </c>
      <c r="O10"/>
      <c r="P10"/>
      <c r="Q10" t="s">
        <v>72</v>
      </c>
      <c r="R10"/>
      <c r="S10">
        <f>AVERAGE(AB10:EG10)/X10</f>
        <v>126.74418604651164</v>
      </c>
      <c r="T10">
        <v>1</v>
      </c>
      <c r="U10">
        <f>$B$5</f>
        <v>33615.783313827116</v>
      </c>
      <c r="V10">
        <v>1</v>
      </c>
      <c r="W10" t="s">
        <v>31</v>
      </c>
      <c r="X10">
        <v>0.086</v>
      </c>
      <c r="Y10"/>
      <c r="Z10" t="s">
        <v>74</v>
      </c>
      <c r="AA10" s="36" t="s">
        <v>75</v>
      </c>
      <c r="AB10">
        <v>18</v>
      </c>
      <c r="AC10">
        <v>7</v>
      </c>
      <c r="AD10">
        <v>12</v>
      </c>
      <c r="AE10">
        <v>11</v>
      </c>
      <c r="AF10">
        <v>13</v>
      </c>
      <c r="AG10">
        <v>6</v>
      </c>
      <c r="AH10">
        <v>10</v>
      </c>
      <c r="AI10">
        <v>4</v>
      </c>
      <c r="AJ10">
        <v>9</v>
      </c>
      <c r="AK10">
        <v>19</v>
      </c>
    </row>
    <row r="11" spans="1:37" ht="15.75">
      <c r="A11"/>
      <c r="B11">
        <v>45</v>
      </c>
      <c r="C11" t="s">
        <v>30</v>
      </c>
      <c r="D11" s="44">
        <f aca="true" t="shared" si="0" ref="D11:D38">((S11*U11)/T11/V11)/1000000</f>
        <v>16.41701045558999</v>
      </c>
      <c r="E11"/>
      <c r="F11"/>
      <c r="G11" s="1">
        <f aca="true" t="shared" si="1" ref="G11:G38">SUM(AB11:AU11)</f>
        <v>420</v>
      </c>
      <c r="H11" s="1">
        <f aca="true" t="shared" si="2" ref="H11:H38">COUNT(AB11:AU11)</f>
        <v>10</v>
      </c>
      <c r="I11" t="s">
        <v>62</v>
      </c>
      <c r="J11" t="s">
        <v>63</v>
      </c>
      <c r="K11">
        <f aca="true" t="shared" si="3" ref="K11:K38">M11-O11</f>
        <v>0</v>
      </c>
      <c r="L11">
        <f aca="true" t="shared" si="4" ref="L11:L38">N11-M11</f>
        <v>0</v>
      </c>
      <c r="O11"/>
      <c r="P11"/>
      <c r="Q11" t="s">
        <v>72</v>
      </c>
      <c r="R11"/>
      <c r="S11">
        <f aca="true" t="shared" si="5" ref="S11:S38">AVERAGE(AB11:EG11)/X11</f>
        <v>488.37209302325584</v>
      </c>
      <c r="T11">
        <v>1</v>
      </c>
      <c r="U11">
        <f aca="true" t="shared" si="6" ref="U11:U43">$B$5</f>
        <v>33615.783313827116</v>
      </c>
      <c r="V11">
        <v>1</v>
      </c>
      <c r="W11" t="s">
        <v>31</v>
      </c>
      <c r="X11">
        <v>0.086</v>
      </c>
      <c r="Y11"/>
      <c r="Z11" t="s">
        <v>74</v>
      </c>
      <c r="AA11" s="36" t="s">
        <v>76</v>
      </c>
      <c r="AB11">
        <v>71</v>
      </c>
      <c r="AC11">
        <v>50</v>
      </c>
      <c r="AD11">
        <v>51</v>
      </c>
      <c r="AE11">
        <v>35</v>
      </c>
      <c r="AF11">
        <v>29</v>
      </c>
      <c r="AG11">
        <v>44</v>
      </c>
      <c r="AH11">
        <v>34</v>
      </c>
      <c r="AI11">
        <v>34</v>
      </c>
      <c r="AJ11">
        <v>27</v>
      </c>
      <c r="AK11">
        <v>45</v>
      </c>
    </row>
    <row r="12" spans="1:37" ht="15.75">
      <c r="A12"/>
      <c r="B12">
        <v>100</v>
      </c>
      <c r="C12" t="s">
        <v>30</v>
      </c>
      <c r="D12" s="44">
        <f t="shared" si="0"/>
        <v>6.64498042250071</v>
      </c>
      <c r="E12"/>
      <c r="F12"/>
      <c r="G12" s="1">
        <f t="shared" si="1"/>
        <v>170</v>
      </c>
      <c r="H12" s="1">
        <f t="shared" si="2"/>
        <v>10</v>
      </c>
      <c r="I12" t="s">
        <v>62</v>
      </c>
      <c r="J12" t="s">
        <v>63</v>
      </c>
      <c r="K12">
        <f t="shared" si="3"/>
        <v>0</v>
      </c>
      <c r="L12">
        <f t="shared" si="4"/>
        <v>0</v>
      </c>
      <c r="O12"/>
      <c r="P12"/>
      <c r="Q12" t="s">
        <v>72</v>
      </c>
      <c r="R12"/>
      <c r="S12">
        <f t="shared" si="5"/>
        <v>197.67441860465118</v>
      </c>
      <c r="T12">
        <v>1</v>
      </c>
      <c r="U12">
        <f t="shared" si="6"/>
        <v>33615.783313827116</v>
      </c>
      <c r="V12">
        <v>1</v>
      </c>
      <c r="W12" t="s">
        <v>31</v>
      </c>
      <c r="X12">
        <v>0.086</v>
      </c>
      <c r="Y12"/>
      <c r="Z12" t="s">
        <v>77</v>
      </c>
      <c r="AA12" s="36" t="s">
        <v>78</v>
      </c>
      <c r="AB12">
        <v>29</v>
      </c>
      <c r="AC12">
        <v>18</v>
      </c>
      <c r="AD12">
        <v>17</v>
      </c>
      <c r="AE12">
        <v>10</v>
      </c>
      <c r="AF12">
        <v>15</v>
      </c>
      <c r="AG12">
        <v>19</v>
      </c>
      <c r="AH12">
        <v>23</v>
      </c>
      <c r="AI12">
        <v>14</v>
      </c>
      <c r="AJ12">
        <v>13</v>
      </c>
      <c r="AK12">
        <v>12</v>
      </c>
    </row>
    <row r="13" spans="1:37" ht="15.75">
      <c r="A13"/>
      <c r="B13">
        <v>150</v>
      </c>
      <c r="C13" t="s">
        <v>30</v>
      </c>
      <c r="D13" s="44">
        <f t="shared" si="0"/>
        <v>1.2117317241030705</v>
      </c>
      <c r="E13"/>
      <c r="F13"/>
      <c r="G13" s="1">
        <f t="shared" si="1"/>
        <v>31</v>
      </c>
      <c r="H13" s="1">
        <f t="shared" si="2"/>
        <v>10</v>
      </c>
      <c r="I13" t="s">
        <v>62</v>
      </c>
      <c r="J13" t="s">
        <v>63</v>
      </c>
      <c r="K13">
        <f t="shared" si="3"/>
        <v>0</v>
      </c>
      <c r="L13">
        <f t="shared" si="4"/>
        <v>0</v>
      </c>
      <c r="O13"/>
      <c r="P13"/>
      <c r="Q13" t="s">
        <v>72</v>
      </c>
      <c r="R13"/>
      <c r="S13">
        <f t="shared" si="5"/>
        <v>36.04651162790698</v>
      </c>
      <c r="T13">
        <v>1</v>
      </c>
      <c r="U13">
        <f t="shared" si="6"/>
        <v>33615.783313827116</v>
      </c>
      <c r="V13">
        <v>1</v>
      </c>
      <c r="W13" t="s">
        <v>31</v>
      </c>
      <c r="X13">
        <v>0.086</v>
      </c>
      <c r="Y13"/>
      <c r="Z13" t="s">
        <v>79</v>
      </c>
      <c r="AA13" s="36" t="s">
        <v>80</v>
      </c>
      <c r="AB13">
        <v>7</v>
      </c>
      <c r="AC13">
        <v>4</v>
      </c>
      <c r="AD13">
        <v>3</v>
      </c>
      <c r="AE13">
        <v>6</v>
      </c>
      <c r="AF13">
        <v>5</v>
      </c>
      <c r="AG13">
        <v>0</v>
      </c>
      <c r="AH13">
        <v>2</v>
      </c>
      <c r="AI13">
        <v>1</v>
      </c>
      <c r="AJ13">
        <v>0</v>
      </c>
      <c r="AK13">
        <v>3</v>
      </c>
    </row>
    <row r="14" spans="1:27" ht="12.75">
      <c r="A14"/>
      <c r="B14"/>
      <c r="C14"/>
      <c r="D14" s="44"/>
      <c r="E14"/>
      <c r="F14"/>
      <c r="G14" s="1"/>
      <c r="I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37" ht="15.75">
      <c r="A15" t="s">
        <v>88</v>
      </c>
      <c r="B15">
        <v>5</v>
      </c>
      <c r="C15" t="s">
        <v>30</v>
      </c>
      <c r="D15" s="44">
        <f t="shared" si="0"/>
        <v>7.2703903446184235</v>
      </c>
      <c r="E15"/>
      <c r="F15"/>
      <c r="G15" s="1">
        <f t="shared" si="1"/>
        <v>186</v>
      </c>
      <c r="H15" s="1">
        <f t="shared" si="2"/>
        <v>10</v>
      </c>
      <c r="I15" t="s">
        <v>62</v>
      </c>
      <c r="J15" t="s">
        <v>63</v>
      </c>
      <c r="K15">
        <f t="shared" si="3"/>
        <v>0</v>
      </c>
      <c r="L15">
        <f t="shared" si="4"/>
        <v>0</v>
      </c>
      <c r="O15"/>
      <c r="P15"/>
      <c r="Q15" t="s">
        <v>72</v>
      </c>
      <c r="R15"/>
      <c r="S15">
        <f t="shared" si="5"/>
        <v>216.27906976744188</v>
      </c>
      <c r="T15">
        <v>1</v>
      </c>
      <c r="U15">
        <f t="shared" si="6"/>
        <v>33615.783313827116</v>
      </c>
      <c r="V15">
        <v>1</v>
      </c>
      <c r="W15" t="s">
        <v>31</v>
      </c>
      <c r="X15">
        <v>0.086</v>
      </c>
      <c r="Y15"/>
      <c r="Z15" t="s">
        <v>81</v>
      </c>
      <c r="AA15" s="36" t="s">
        <v>75</v>
      </c>
      <c r="AB15">
        <v>14</v>
      </c>
      <c r="AC15">
        <v>9</v>
      </c>
      <c r="AD15">
        <v>21</v>
      </c>
      <c r="AE15">
        <v>15</v>
      </c>
      <c r="AF15">
        <v>16</v>
      </c>
      <c r="AG15">
        <v>26</v>
      </c>
      <c r="AH15">
        <v>22</v>
      </c>
      <c r="AI15">
        <v>22</v>
      </c>
      <c r="AJ15">
        <v>18</v>
      </c>
      <c r="AK15">
        <v>23</v>
      </c>
    </row>
    <row r="16" spans="1:37" ht="15.75">
      <c r="A16"/>
      <c r="B16">
        <v>45</v>
      </c>
      <c r="C16" t="s">
        <v>30</v>
      </c>
      <c r="D16" s="44">
        <f t="shared" si="0"/>
        <v>12.664550922883704</v>
      </c>
      <c r="E16"/>
      <c r="F16"/>
      <c r="G16" s="1">
        <f t="shared" si="1"/>
        <v>324</v>
      </c>
      <c r="H16" s="1">
        <f t="shared" si="2"/>
        <v>10</v>
      </c>
      <c r="I16" t="s">
        <v>62</v>
      </c>
      <c r="J16" t="s">
        <v>63</v>
      </c>
      <c r="K16">
        <f t="shared" si="3"/>
        <v>0</v>
      </c>
      <c r="L16">
        <f t="shared" si="4"/>
        <v>0</v>
      </c>
      <c r="O16"/>
      <c r="P16"/>
      <c r="Q16" t="s">
        <v>72</v>
      </c>
      <c r="R16"/>
      <c r="S16">
        <f t="shared" si="5"/>
        <v>376.74418604651163</v>
      </c>
      <c r="T16">
        <v>1</v>
      </c>
      <c r="U16">
        <f t="shared" si="6"/>
        <v>33615.783313827116</v>
      </c>
      <c r="V16">
        <v>1</v>
      </c>
      <c r="W16" t="s">
        <v>31</v>
      </c>
      <c r="X16">
        <v>0.086</v>
      </c>
      <c r="Y16"/>
      <c r="Z16" t="s">
        <v>82</v>
      </c>
      <c r="AA16" s="36" t="s">
        <v>83</v>
      </c>
      <c r="AB16">
        <v>25</v>
      </c>
      <c r="AC16">
        <v>19</v>
      </c>
      <c r="AD16">
        <v>24</v>
      </c>
      <c r="AE16">
        <v>18</v>
      </c>
      <c r="AF16">
        <v>38</v>
      </c>
      <c r="AG16">
        <v>59</v>
      </c>
      <c r="AH16">
        <v>45</v>
      </c>
      <c r="AI16">
        <v>27</v>
      </c>
      <c r="AJ16">
        <v>30</v>
      </c>
      <c r="AK16">
        <v>39</v>
      </c>
    </row>
    <row r="17" spans="1:37" ht="15.75">
      <c r="A17"/>
      <c r="B17">
        <v>100</v>
      </c>
      <c r="C17" t="s">
        <v>30</v>
      </c>
      <c r="D17" s="44">
        <f t="shared" si="0"/>
        <v>5.589601178927068</v>
      </c>
      <c r="E17"/>
      <c r="F17"/>
      <c r="G17" s="1">
        <f t="shared" si="1"/>
        <v>143</v>
      </c>
      <c r="H17" s="1">
        <f t="shared" si="2"/>
        <v>10</v>
      </c>
      <c r="I17" t="s">
        <v>62</v>
      </c>
      <c r="J17" t="s">
        <v>63</v>
      </c>
      <c r="K17">
        <f t="shared" si="3"/>
        <v>0</v>
      </c>
      <c r="L17">
        <f t="shared" si="4"/>
        <v>0</v>
      </c>
      <c r="O17"/>
      <c r="P17"/>
      <c r="Q17" t="s">
        <v>72</v>
      </c>
      <c r="R17"/>
      <c r="S17">
        <f t="shared" si="5"/>
        <v>166.27906976744188</v>
      </c>
      <c r="T17">
        <v>1</v>
      </c>
      <c r="U17">
        <f t="shared" si="6"/>
        <v>33615.783313827116</v>
      </c>
      <c r="V17">
        <v>1</v>
      </c>
      <c r="W17" t="s">
        <v>31</v>
      </c>
      <c r="X17">
        <v>0.086</v>
      </c>
      <c r="Y17"/>
      <c r="Z17" t="s">
        <v>84</v>
      </c>
      <c r="AA17" s="36" t="s">
        <v>85</v>
      </c>
      <c r="AB17">
        <v>4</v>
      </c>
      <c r="AC17">
        <v>14</v>
      </c>
      <c r="AD17">
        <v>17</v>
      </c>
      <c r="AE17">
        <v>21</v>
      </c>
      <c r="AF17">
        <v>33</v>
      </c>
      <c r="AG17">
        <v>11</v>
      </c>
      <c r="AH17">
        <v>14</v>
      </c>
      <c r="AI17">
        <v>12</v>
      </c>
      <c r="AJ17">
        <v>13</v>
      </c>
      <c r="AK17">
        <v>4</v>
      </c>
    </row>
    <row r="18" spans="1:37" ht="15.75">
      <c r="A18"/>
      <c r="B18">
        <v>150</v>
      </c>
      <c r="C18" t="s">
        <v>30</v>
      </c>
      <c r="D18" s="44">
        <f t="shared" si="0"/>
        <v>3.048873370323855</v>
      </c>
      <c r="E18"/>
      <c r="F18"/>
      <c r="G18" s="1">
        <f t="shared" si="1"/>
        <v>78</v>
      </c>
      <c r="H18" s="1">
        <f t="shared" si="2"/>
        <v>10</v>
      </c>
      <c r="I18" t="s">
        <v>62</v>
      </c>
      <c r="J18" t="s">
        <v>63</v>
      </c>
      <c r="K18">
        <f t="shared" si="3"/>
        <v>0</v>
      </c>
      <c r="L18">
        <f t="shared" si="4"/>
        <v>0</v>
      </c>
      <c r="O18"/>
      <c r="P18"/>
      <c r="Q18" t="s">
        <v>72</v>
      </c>
      <c r="R18"/>
      <c r="S18">
        <f t="shared" si="5"/>
        <v>90.69767441860466</v>
      </c>
      <c r="T18">
        <v>1</v>
      </c>
      <c r="U18">
        <f t="shared" si="6"/>
        <v>33615.783313827116</v>
      </c>
      <c r="V18">
        <v>1</v>
      </c>
      <c r="W18" t="s">
        <v>31</v>
      </c>
      <c r="X18">
        <v>0.086</v>
      </c>
      <c r="Y18"/>
      <c r="Z18" t="s">
        <v>84</v>
      </c>
      <c r="AA18" s="36" t="s">
        <v>86</v>
      </c>
      <c r="AB18">
        <v>13</v>
      </c>
      <c r="AC18">
        <v>13</v>
      </c>
      <c r="AD18">
        <v>6</v>
      </c>
      <c r="AE18">
        <v>6</v>
      </c>
      <c r="AF18">
        <v>6</v>
      </c>
      <c r="AG18">
        <v>5</v>
      </c>
      <c r="AH18">
        <v>9</v>
      </c>
      <c r="AI18">
        <v>12</v>
      </c>
      <c r="AJ18">
        <v>4</v>
      </c>
      <c r="AK18">
        <v>4</v>
      </c>
    </row>
    <row r="19" spans="1:27" ht="12.75">
      <c r="A19"/>
      <c r="B19"/>
      <c r="C19"/>
      <c r="D19" s="44"/>
      <c r="E19"/>
      <c r="F19"/>
      <c r="G19" s="1"/>
      <c r="I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37" ht="15.75">
      <c r="A20" t="s">
        <v>89</v>
      </c>
      <c r="B20">
        <v>5</v>
      </c>
      <c r="C20" t="s">
        <v>30</v>
      </c>
      <c r="D20" s="44">
        <f>((S20*U20)/T20/V20)/1000000</f>
        <v>16.88606789717828</v>
      </c>
      <c r="E20"/>
      <c r="F20"/>
      <c r="G20" s="1">
        <f>SUM(AB20:AU20)</f>
        <v>432</v>
      </c>
      <c r="H20" s="1">
        <f>COUNT(AB20:AU20)</f>
        <v>10</v>
      </c>
      <c r="I20" t="s">
        <v>62</v>
      </c>
      <c r="J20" t="s">
        <v>63</v>
      </c>
      <c r="K20">
        <f>M20-O20</f>
        <v>0</v>
      </c>
      <c r="L20">
        <f>N20-M20</f>
        <v>0</v>
      </c>
      <c r="O20"/>
      <c r="P20"/>
      <c r="Q20" t="s">
        <v>72</v>
      </c>
      <c r="R20"/>
      <c r="S20">
        <f>AVERAGE(AB20:EG20)/X20</f>
        <v>502.32558139534893</v>
      </c>
      <c r="T20">
        <v>1</v>
      </c>
      <c r="U20">
        <f t="shared" si="6"/>
        <v>33615.783313827116</v>
      </c>
      <c r="V20">
        <v>1</v>
      </c>
      <c r="W20" t="s">
        <v>31</v>
      </c>
      <c r="X20">
        <v>0.086</v>
      </c>
      <c r="Y20"/>
      <c r="Z20" t="s">
        <v>82</v>
      </c>
      <c r="AA20" s="36" t="s">
        <v>75</v>
      </c>
      <c r="AB20">
        <v>53</v>
      </c>
      <c r="AC20">
        <v>66</v>
      </c>
      <c r="AD20">
        <v>41</v>
      </c>
      <c r="AE20">
        <v>56</v>
      </c>
      <c r="AF20">
        <v>35</v>
      </c>
      <c r="AG20">
        <v>23</v>
      </c>
      <c r="AH20">
        <v>27</v>
      </c>
      <c r="AI20">
        <v>18</v>
      </c>
      <c r="AJ20">
        <v>55</v>
      </c>
      <c r="AK20">
        <v>58</v>
      </c>
    </row>
    <row r="21" spans="2:37" ht="15.75">
      <c r="B21">
        <v>45</v>
      </c>
      <c r="C21" t="s">
        <v>30</v>
      </c>
      <c r="D21" s="44">
        <f t="shared" si="0"/>
        <v>12.938167763810204</v>
      </c>
      <c r="E21"/>
      <c r="F21"/>
      <c r="G21" s="1">
        <f t="shared" si="1"/>
        <v>331</v>
      </c>
      <c r="H21" s="1">
        <f t="shared" si="2"/>
        <v>10</v>
      </c>
      <c r="I21" t="s">
        <v>62</v>
      </c>
      <c r="J21" t="s">
        <v>63</v>
      </c>
      <c r="K21">
        <f t="shared" si="3"/>
        <v>0</v>
      </c>
      <c r="L21">
        <f t="shared" si="4"/>
        <v>0</v>
      </c>
      <c r="O21"/>
      <c r="P21"/>
      <c r="Q21" t="s">
        <v>72</v>
      </c>
      <c r="R21"/>
      <c r="S21">
        <f t="shared" si="5"/>
        <v>384.8837209302326</v>
      </c>
      <c r="T21">
        <v>1</v>
      </c>
      <c r="U21">
        <f t="shared" si="6"/>
        <v>33615.783313827116</v>
      </c>
      <c r="V21">
        <v>1</v>
      </c>
      <c r="W21" t="s">
        <v>31</v>
      </c>
      <c r="X21">
        <v>0.086</v>
      </c>
      <c r="Y21"/>
      <c r="Z21" t="s">
        <v>82</v>
      </c>
      <c r="AA21" s="36" t="s">
        <v>83</v>
      </c>
      <c r="AB21">
        <v>36</v>
      </c>
      <c r="AC21">
        <v>45</v>
      </c>
      <c r="AD21">
        <v>36</v>
      </c>
      <c r="AE21">
        <v>30</v>
      </c>
      <c r="AF21">
        <v>35</v>
      </c>
      <c r="AG21">
        <v>25</v>
      </c>
      <c r="AH21">
        <v>40</v>
      </c>
      <c r="AI21">
        <v>27</v>
      </c>
      <c r="AJ21">
        <v>31</v>
      </c>
      <c r="AK21">
        <v>26</v>
      </c>
    </row>
    <row r="22" spans="1:37" ht="15.75">
      <c r="A22"/>
      <c r="B22">
        <v>100</v>
      </c>
      <c r="C22" t="s">
        <v>30</v>
      </c>
      <c r="D22" s="44">
        <f t="shared" si="0"/>
        <v>2.9706971300591407</v>
      </c>
      <c r="E22"/>
      <c r="F22"/>
      <c r="G22" s="1">
        <f t="shared" si="1"/>
        <v>76</v>
      </c>
      <c r="H22" s="1">
        <f t="shared" si="2"/>
        <v>10</v>
      </c>
      <c r="I22" t="s">
        <v>62</v>
      </c>
      <c r="J22" t="s">
        <v>63</v>
      </c>
      <c r="K22">
        <f t="shared" si="3"/>
        <v>0</v>
      </c>
      <c r="L22">
        <f t="shared" si="4"/>
        <v>0</v>
      </c>
      <c r="O22"/>
      <c r="P22"/>
      <c r="Q22" t="s">
        <v>72</v>
      </c>
      <c r="R22"/>
      <c r="S22">
        <f t="shared" si="5"/>
        <v>88.37209302325581</v>
      </c>
      <c r="T22">
        <v>1</v>
      </c>
      <c r="U22">
        <f t="shared" si="6"/>
        <v>33615.783313827116</v>
      </c>
      <c r="V22">
        <v>1</v>
      </c>
      <c r="W22" t="s">
        <v>31</v>
      </c>
      <c r="X22">
        <v>0.086</v>
      </c>
      <c r="Y22"/>
      <c r="Z22" t="s">
        <v>82</v>
      </c>
      <c r="AA22" s="36" t="s">
        <v>85</v>
      </c>
      <c r="AB22">
        <v>6</v>
      </c>
      <c r="AC22">
        <v>9</v>
      </c>
      <c r="AD22">
        <v>8</v>
      </c>
      <c r="AE22">
        <v>7</v>
      </c>
      <c r="AF22">
        <v>12</v>
      </c>
      <c r="AG22">
        <v>6</v>
      </c>
      <c r="AH22">
        <v>8</v>
      </c>
      <c r="AI22">
        <v>12</v>
      </c>
      <c r="AJ22">
        <v>4</v>
      </c>
      <c r="AK22">
        <v>4</v>
      </c>
    </row>
    <row r="23" spans="1:37" ht="15.75">
      <c r="A23"/>
      <c r="B23">
        <v>150</v>
      </c>
      <c r="C23" t="s">
        <v>30</v>
      </c>
      <c r="D23" s="44">
        <f t="shared" si="0"/>
        <v>2.9316090099267837</v>
      </c>
      <c r="E23"/>
      <c r="F23"/>
      <c r="G23" s="1">
        <f t="shared" si="1"/>
        <v>75</v>
      </c>
      <c r="H23" s="1">
        <f t="shared" si="2"/>
        <v>10</v>
      </c>
      <c r="I23" t="s">
        <v>62</v>
      </c>
      <c r="J23" t="s">
        <v>63</v>
      </c>
      <c r="K23">
        <f t="shared" si="3"/>
        <v>0</v>
      </c>
      <c r="L23">
        <f t="shared" si="4"/>
        <v>0</v>
      </c>
      <c r="O23"/>
      <c r="P23"/>
      <c r="Q23" t="s">
        <v>72</v>
      </c>
      <c r="R23"/>
      <c r="S23">
        <f t="shared" si="5"/>
        <v>87.2093023255814</v>
      </c>
      <c r="T23">
        <v>1</v>
      </c>
      <c r="U23">
        <f t="shared" si="6"/>
        <v>33615.783313827116</v>
      </c>
      <c r="V23">
        <v>1</v>
      </c>
      <c r="W23" t="s">
        <v>31</v>
      </c>
      <c r="X23">
        <v>0.086</v>
      </c>
      <c r="Y23"/>
      <c r="Z23" t="s">
        <v>82</v>
      </c>
      <c r="AA23" s="36" t="s">
        <v>86</v>
      </c>
      <c r="AB23">
        <v>10</v>
      </c>
      <c r="AC23">
        <v>6</v>
      </c>
      <c r="AD23">
        <v>8</v>
      </c>
      <c r="AE23">
        <v>8</v>
      </c>
      <c r="AF23">
        <v>10</v>
      </c>
      <c r="AG23">
        <v>7</v>
      </c>
      <c r="AH23">
        <v>7</v>
      </c>
      <c r="AI23">
        <v>6</v>
      </c>
      <c r="AJ23">
        <v>6</v>
      </c>
      <c r="AK23">
        <v>7</v>
      </c>
    </row>
    <row r="24" spans="1:27" ht="12.75">
      <c r="A24"/>
      <c r="B24"/>
      <c r="C24"/>
      <c r="D24" s="44"/>
      <c r="E24"/>
      <c r="F24"/>
      <c r="G24" s="1"/>
      <c r="I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37" ht="15.75">
      <c r="A25" t="s">
        <v>90</v>
      </c>
      <c r="B25">
        <v>5</v>
      </c>
      <c r="C25" t="s">
        <v>30</v>
      </c>
      <c r="D25" s="44">
        <f t="shared" si="0"/>
        <v>17.47238969916363</v>
      </c>
      <c r="E25"/>
      <c r="F25"/>
      <c r="G25" s="1">
        <f t="shared" si="1"/>
        <v>447</v>
      </c>
      <c r="H25" s="1">
        <f t="shared" si="2"/>
        <v>10</v>
      </c>
      <c r="I25" t="s">
        <v>62</v>
      </c>
      <c r="J25" t="s">
        <v>63</v>
      </c>
      <c r="K25">
        <f t="shared" si="3"/>
        <v>0</v>
      </c>
      <c r="L25">
        <f t="shared" si="4"/>
        <v>0</v>
      </c>
      <c r="O25"/>
      <c r="P25"/>
      <c r="Q25" t="s">
        <v>72</v>
      </c>
      <c r="R25"/>
      <c r="S25">
        <f t="shared" si="5"/>
        <v>519.7674418604652</v>
      </c>
      <c r="T25">
        <v>1</v>
      </c>
      <c r="U25">
        <f t="shared" si="6"/>
        <v>33615.783313827116</v>
      </c>
      <c r="V25">
        <v>1</v>
      </c>
      <c r="W25" t="s">
        <v>31</v>
      </c>
      <c r="X25">
        <v>0.086</v>
      </c>
      <c r="Y25"/>
      <c r="Z25" t="s">
        <v>84</v>
      </c>
      <c r="AA25" s="36" t="s">
        <v>75</v>
      </c>
      <c r="AB25">
        <v>54</v>
      </c>
      <c r="AC25">
        <v>70</v>
      </c>
      <c r="AD25">
        <v>39</v>
      </c>
      <c r="AE25">
        <v>59</v>
      </c>
      <c r="AF25">
        <v>39</v>
      </c>
      <c r="AG25">
        <v>19</v>
      </c>
      <c r="AH25">
        <v>24</v>
      </c>
      <c r="AI25">
        <v>14</v>
      </c>
      <c r="AJ25">
        <v>67</v>
      </c>
      <c r="AK25">
        <v>62</v>
      </c>
    </row>
    <row r="26" spans="1:37" ht="15.75">
      <c r="A26"/>
      <c r="B26">
        <v>45</v>
      </c>
      <c r="C26" t="s">
        <v>30</v>
      </c>
      <c r="D26" s="44">
        <f t="shared" si="0"/>
        <v>13.680842046324988</v>
      </c>
      <c r="E26"/>
      <c r="F26"/>
      <c r="G26" s="1">
        <f t="shared" si="1"/>
        <v>350</v>
      </c>
      <c r="H26" s="1">
        <f t="shared" si="2"/>
        <v>10</v>
      </c>
      <c r="I26" t="s">
        <v>62</v>
      </c>
      <c r="J26" t="s">
        <v>63</v>
      </c>
      <c r="K26">
        <f t="shared" si="3"/>
        <v>0</v>
      </c>
      <c r="L26">
        <f t="shared" si="4"/>
        <v>0</v>
      </c>
      <c r="O26"/>
      <c r="P26"/>
      <c r="Q26" t="s">
        <v>72</v>
      </c>
      <c r="R26"/>
      <c r="S26">
        <f t="shared" si="5"/>
        <v>406.9767441860465</v>
      </c>
      <c r="T26">
        <v>1</v>
      </c>
      <c r="U26">
        <f t="shared" si="6"/>
        <v>33615.783313827116</v>
      </c>
      <c r="V26">
        <v>1</v>
      </c>
      <c r="W26" t="s">
        <v>31</v>
      </c>
      <c r="X26">
        <v>0.086</v>
      </c>
      <c r="Y26"/>
      <c r="Z26" t="s">
        <v>84</v>
      </c>
      <c r="AA26" s="36" t="s">
        <v>91</v>
      </c>
      <c r="AB26">
        <v>52</v>
      </c>
      <c r="AC26">
        <v>51</v>
      </c>
      <c r="AD26">
        <v>42</v>
      </c>
      <c r="AE26">
        <v>28</v>
      </c>
      <c r="AF26">
        <v>23</v>
      </c>
      <c r="AG26">
        <v>33</v>
      </c>
      <c r="AH26">
        <v>45</v>
      </c>
      <c r="AI26">
        <v>28</v>
      </c>
      <c r="AJ26">
        <v>21</v>
      </c>
      <c r="AK26">
        <v>27</v>
      </c>
    </row>
    <row r="27" spans="1:37" ht="15.75">
      <c r="A27"/>
      <c r="B27">
        <v>100</v>
      </c>
      <c r="C27" t="s">
        <v>30</v>
      </c>
      <c r="D27" s="44">
        <f t="shared" si="0"/>
        <v>2.3061990878090697</v>
      </c>
      <c r="E27"/>
      <c r="F27"/>
      <c r="G27" s="1">
        <f t="shared" si="1"/>
        <v>59</v>
      </c>
      <c r="H27" s="1">
        <f t="shared" si="2"/>
        <v>10</v>
      </c>
      <c r="I27" t="s">
        <v>62</v>
      </c>
      <c r="J27" t="s">
        <v>63</v>
      </c>
      <c r="K27">
        <f t="shared" si="3"/>
        <v>0</v>
      </c>
      <c r="L27">
        <f t="shared" si="4"/>
        <v>0</v>
      </c>
      <c r="O27"/>
      <c r="P27"/>
      <c r="Q27" t="s">
        <v>72</v>
      </c>
      <c r="R27"/>
      <c r="S27">
        <f t="shared" si="5"/>
        <v>68.6046511627907</v>
      </c>
      <c r="T27">
        <v>1</v>
      </c>
      <c r="U27">
        <f t="shared" si="6"/>
        <v>33615.783313827116</v>
      </c>
      <c r="V27">
        <v>1</v>
      </c>
      <c r="W27" t="s">
        <v>31</v>
      </c>
      <c r="X27">
        <v>0.086</v>
      </c>
      <c r="Y27"/>
      <c r="Z27" t="s">
        <v>92</v>
      </c>
      <c r="AA27" s="36" t="s">
        <v>93</v>
      </c>
      <c r="AB27">
        <v>4</v>
      </c>
      <c r="AC27">
        <v>4</v>
      </c>
      <c r="AD27">
        <v>0</v>
      </c>
      <c r="AE27">
        <v>5</v>
      </c>
      <c r="AF27">
        <v>7</v>
      </c>
      <c r="AG27">
        <v>9</v>
      </c>
      <c r="AH27">
        <v>11</v>
      </c>
      <c r="AI27">
        <v>14</v>
      </c>
      <c r="AJ27">
        <v>3</v>
      </c>
      <c r="AK27">
        <v>2</v>
      </c>
    </row>
    <row r="28" spans="1:37" ht="15.75">
      <c r="A28"/>
      <c r="B28">
        <v>150</v>
      </c>
      <c r="C28" t="s">
        <v>30</v>
      </c>
      <c r="D28" s="44">
        <f t="shared" si="0"/>
        <v>3.2052258508532834</v>
      </c>
      <c r="E28"/>
      <c r="F28"/>
      <c r="G28" s="1">
        <f t="shared" si="1"/>
        <v>82</v>
      </c>
      <c r="H28" s="1">
        <f t="shared" si="2"/>
        <v>10</v>
      </c>
      <c r="I28" t="s">
        <v>62</v>
      </c>
      <c r="J28" t="s">
        <v>63</v>
      </c>
      <c r="K28">
        <f t="shared" si="3"/>
        <v>0</v>
      </c>
      <c r="L28">
        <f t="shared" si="4"/>
        <v>0</v>
      </c>
      <c r="O28"/>
      <c r="P28"/>
      <c r="Q28" t="s">
        <v>72</v>
      </c>
      <c r="R28"/>
      <c r="S28">
        <f t="shared" si="5"/>
        <v>95.34883720930233</v>
      </c>
      <c r="T28">
        <v>1</v>
      </c>
      <c r="U28">
        <f t="shared" si="6"/>
        <v>33615.783313827116</v>
      </c>
      <c r="V28">
        <v>1</v>
      </c>
      <c r="W28" t="s">
        <v>31</v>
      </c>
      <c r="X28">
        <v>0.086</v>
      </c>
      <c r="Y28"/>
      <c r="Z28" t="s">
        <v>94</v>
      </c>
      <c r="AA28" s="36" t="s">
        <v>95</v>
      </c>
      <c r="AB28">
        <v>11</v>
      </c>
      <c r="AC28">
        <v>8</v>
      </c>
      <c r="AD28">
        <v>9</v>
      </c>
      <c r="AE28">
        <v>11</v>
      </c>
      <c r="AF28">
        <v>8</v>
      </c>
      <c r="AG28">
        <v>6</v>
      </c>
      <c r="AH28">
        <v>7</v>
      </c>
      <c r="AI28">
        <v>11</v>
      </c>
      <c r="AJ28">
        <v>5</v>
      </c>
      <c r="AK28">
        <v>6</v>
      </c>
    </row>
    <row r="29" spans="1:27" ht="12.75">
      <c r="A29"/>
      <c r="B29"/>
      <c r="C29"/>
      <c r="D29" s="44"/>
      <c r="E29"/>
      <c r="F29"/>
      <c r="G29" s="1"/>
      <c r="I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37" ht="15.75">
      <c r="A30" t="s">
        <v>96</v>
      </c>
      <c r="B30">
        <v>5</v>
      </c>
      <c r="C30" t="s">
        <v>30</v>
      </c>
      <c r="D30" s="44">
        <f t="shared" si="0"/>
        <v>12.508198442354276</v>
      </c>
      <c r="E30"/>
      <c r="F30"/>
      <c r="G30" s="1">
        <f t="shared" si="1"/>
        <v>320</v>
      </c>
      <c r="H30" s="1">
        <f t="shared" si="2"/>
        <v>10</v>
      </c>
      <c r="I30" t="s">
        <v>62</v>
      </c>
      <c r="J30" t="s">
        <v>63</v>
      </c>
      <c r="K30">
        <f t="shared" si="3"/>
        <v>0</v>
      </c>
      <c r="L30">
        <f t="shared" si="4"/>
        <v>0</v>
      </c>
      <c r="O30"/>
      <c r="P30"/>
      <c r="Q30" t="s">
        <v>72</v>
      </c>
      <c r="R30"/>
      <c r="S30">
        <f t="shared" si="5"/>
        <v>372.093023255814</v>
      </c>
      <c r="T30">
        <v>1</v>
      </c>
      <c r="U30">
        <f t="shared" si="6"/>
        <v>33615.783313827116</v>
      </c>
      <c r="V30">
        <v>1</v>
      </c>
      <c r="W30" t="s">
        <v>31</v>
      </c>
      <c r="X30">
        <v>0.086</v>
      </c>
      <c r="Y30"/>
      <c r="Z30" t="s">
        <v>98</v>
      </c>
      <c r="AA30" s="36" t="s">
        <v>97</v>
      </c>
      <c r="AB30">
        <v>47</v>
      </c>
      <c r="AC30">
        <v>49</v>
      </c>
      <c r="AD30">
        <v>31</v>
      </c>
      <c r="AE30">
        <v>17</v>
      </c>
      <c r="AF30">
        <v>33</v>
      </c>
      <c r="AG30">
        <v>22</v>
      </c>
      <c r="AH30">
        <v>23</v>
      </c>
      <c r="AI30">
        <v>12</v>
      </c>
      <c r="AJ30">
        <v>49</v>
      </c>
      <c r="AK30">
        <v>37</v>
      </c>
    </row>
    <row r="31" spans="1:37" ht="15.75">
      <c r="A31"/>
      <c r="B31">
        <v>45</v>
      </c>
      <c r="C31" t="s">
        <v>30</v>
      </c>
      <c r="D31" s="44">
        <f t="shared" si="0"/>
        <v>9.967470633751063</v>
      </c>
      <c r="E31"/>
      <c r="F31"/>
      <c r="G31" s="1">
        <f t="shared" si="1"/>
        <v>255</v>
      </c>
      <c r="H31" s="1">
        <f t="shared" si="2"/>
        <v>10</v>
      </c>
      <c r="I31" t="s">
        <v>62</v>
      </c>
      <c r="J31" t="s">
        <v>63</v>
      </c>
      <c r="K31">
        <f t="shared" si="3"/>
        <v>0</v>
      </c>
      <c r="L31">
        <f t="shared" si="4"/>
        <v>0</v>
      </c>
      <c r="O31"/>
      <c r="P31"/>
      <c r="Q31" t="s">
        <v>72</v>
      </c>
      <c r="R31"/>
      <c r="S31">
        <f t="shared" si="5"/>
        <v>296.51162790697674</v>
      </c>
      <c r="T31">
        <v>1</v>
      </c>
      <c r="U31">
        <f t="shared" si="6"/>
        <v>33615.783313827116</v>
      </c>
      <c r="V31">
        <v>1</v>
      </c>
      <c r="W31" t="s">
        <v>31</v>
      </c>
      <c r="X31">
        <v>0.086</v>
      </c>
      <c r="Y31"/>
      <c r="Z31" t="s">
        <v>99</v>
      </c>
      <c r="AA31" s="36" t="s">
        <v>100</v>
      </c>
      <c r="AB31">
        <v>32</v>
      </c>
      <c r="AC31">
        <v>31</v>
      </c>
      <c r="AD31">
        <v>29</v>
      </c>
      <c r="AE31">
        <v>23</v>
      </c>
      <c r="AF31">
        <v>26</v>
      </c>
      <c r="AG31">
        <v>23</v>
      </c>
      <c r="AH31">
        <v>30</v>
      </c>
      <c r="AI31">
        <v>20</v>
      </c>
      <c r="AJ31">
        <v>20</v>
      </c>
      <c r="AK31">
        <v>21</v>
      </c>
    </row>
    <row r="32" spans="1:37" ht="15.75">
      <c r="A32"/>
      <c r="B32">
        <v>100</v>
      </c>
      <c r="C32" t="s">
        <v>30</v>
      </c>
      <c r="D32" s="44">
        <f t="shared" si="0"/>
        <v>1.4071723247648562</v>
      </c>
      <c r="E32"/>
      <c r="F32"/>
      <c r="G32" s="1">
        <f t="shared" si="1"/>
        <v>36</v>
      </c>
      <c r="H32" s="1">
        <f t="shared" si="2"/>
        <v>10</v>
      </c>
      <c r="I32" t="s">
        <v>62</v>
      </c>
      <c r="J32" t="s">
        <v>63</v>
      </c>
      <c r="K32">
        <f t="shared" si="3"/>
        <v>0</v>
      </c>
      <c r="L32">
        <f t="shared" si="4"/>
        <v>0</v>
      </c>
      <c r="O32"/>
      <c r="P32"/>
      <c r="Q32" t="s">
        <v>72</v>
      </c>
      <c r="R32"/>
      <c r="S32">
        <f t="shared" si="5"/>
        <v>41.86046511627907</v>
      </c>
      <c r="T32">
        <v>1</v>
      </c>
      <c r="U32">
        <f t="shared" si="6"/>
        <v>33615.783313827116</v>
      </c>
      <c r="V32">
        <v>1</v>
      </c>
      <c r="W32" t="s">
        <v>31</v>
      </c>
      <c r="X32">
        <v>0.086</v>
      </c>
      <c r="Y32"/>
      <c r="Z32" t="s">
        <v>74</v>
      </c>
      <c r="AA32" s="36" t="s">
        <v>101</v>
      </c>
      <c r="AB32">
        <v>2</v>
      </c>
      <c r="AC32">
        <v>0</v>
      </c>
      <c r="AD32">
        <v>0</v>
      </c>
      <c r="AE32">
        <v>6</v>
      </c>
      <c r="AF32">
        <v>5</v>
      </c>
      <c r="AG32">
        <v>4</v>
      </c>
      <c r="AH32">
        <v>11</v>
      </c>
      <c r="AI32">
        <v>8</v>
      </c>
      <c r="AJ32">
        <v>0</v>
      </c>
      <c r="AK32">
        <v>0</v>
      </c>
    </row>
    <row r="33" spans="1:37" ht="15.75">
      <c r="A33"/>
      <c r="B33">
        <v>150</v>
      </c>
      <c r="C33" t="s">
        <v>30</v>
      </c>
      <c r="D33" s="44">
        <f t="shared" si="0"/>
        <v>3.127049610588569</v>
      </c>
      <c r="E33"/>
      <c r="F33"/>
      <c r="G33" s="1">
        <f t="shared" si="1"/>
        <v>80</v>
      </c>
      <c r="H33" s="1">
        <f t="shared" si="2"/>
        <v>10</v>
      </c>
      <c r="I33" t="s">
        <v>62</v>
      </c>
      <c r="J33" t="s">
        <v>63</v>
      </c>
      <c r="K33">
        <f t="shared" si="3"/>
        <v>0</v>
      </c>
      <c r="L33">
        <f t="shared" si="4"/>
        <v>0</v>
      </c>
      <c r="O33"/>
      <c r="P33"/>
      <c r="Q33" t="s">
        <v>72</v>
      </c>
      <c r="R33"/>
      <c r="S33">
        <f t="shared" si="5"/>
        <v>93.0232558139535</v>
      </c>
      <c r="T33">
        <v>1</v>
      </c>
      <c r="U33">
        <f t="shared" si="6"/>
        <v>33615.783313827116</v>
      </c>
      <c r="V33">
        <v>1</v>
      </c>
      <c r="W33" t="s">
        <v>31</v>
      </c>
      <c r="X33">
        <v>0.086</v>
      </c>
      <c r="Y33"/>
      <c r="Z33" t="s">
        <v>107</v>
      </c>
      <c r="AA33" s="36" t="s">
        <v>86</v>
      </c>
      <c r="AB33">
        <v>11</v>
      </c>
      <c r="AC33">
        <v>6</v>
      </c>
      <c r="AD33">
        <v>9</v>
      </c>
      <c r="AE33">
        <v>9</v>
      </c>
      <c r="AF33">
        <v>10</v>
      </c>
      <c r="AG33">
        <v>7</v>
      </c>
      <c r="AH33">
        <v>8</v>
      </c>
      <c r="AI33">
        <v>7</v>
      </c>
      <c r="AJ33">
        <v>7</v>
      </c>
      <c r="AK33">
        <v>6</v>
      </c>
    </row>
    <row r="34" spans="1:27" ht="12.75">
      <c r="A34"/>
      <c r="B34"/>
      <c r="C34"/>
      <c r="D34" s="44"/>
      <c r="E34"/>
      <c r="F34"/>
      <c r="G34" s="1"/>
      <c r="I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37" ht="15.75">
      <c r="A35" t="s">
        <v>108</v>
      </c>
      <c r="B35">
        <v>5</v>
      </c>
      <c r="C35" t="s">
        <v>30</v>
      </c>
      <c r="D35" s="44">
        <f t="shared" si="0"/>
        <v>13.954458887251493</v>
      </c>
      <c r="E35"/>
      <c r="F35"/>
      <c r="G35" s="1">
        <f t="shared" si="1"/>
        <v>357</v>
      </c>
      <c r="H35" s="1">
        <f t="shared" si="2"/>
        <v>10</v>
      </c>
      <c r="I35" t="s">
        <v>62</v>
      </c>
      <c r="J35" t="s">
        <v>63</v>
      </c>
      <c r="K35">
        <f t="shared" si="3"/>
        <v>0</v>
      </c>
      <c r="L35">
        <f t="shared" si="4"/>
        <v>0</v>
      </c>
      <c r="O35"/>
      <c r="P35"/>
      <c r="Q35" t="s">
        <v>72</v>
      </c>
      <c r="R35"/>
      <c r="S35">
        <f t="shared" si="5"/>
        <v>415.11627906976753</v>
      </c>
      <c r="T35">
        <v>1</v>
      </c>
      <c r="U35">
        <f t="shared" si="6"/>
        <v>33615.783313827116</v>
      </c>
      <c r="V35">
        <v>1</v>
      </c>
      <c r="W35" t="s">
        <v>31</v>
      </c>
      <c r="X35">
        <v>0.086</v>
      </c>
      <c r="Y35"/>
      <c r="Z35" t="s">
        <v>102</v>
      </c>
      <c r="AA35" s="36" t="s">
        <v>97</v>
      </c>
      <c r="AB35">
        <v>49</v>
      </c>
      <c r="AC35">
        <v>66</v>
      </c>
      <c r="AD35">
        <v>26</v>
      </c>
      <c r="AE35">
        <v>32</v>
      </c>
      <c r="AF35">
        <v>31</v>
      </c>
      <c r="AG35">
        <v>23</v>
      </c>
      <c r="AH35">
        <v>22</v>
      </c>
      <c r="AI35">
        <v>13</v>
      </c>
      <c r="AJ35">
        <v>51</v>
      </c>
      <c r="AK35">
        <v>44</v>
      </c>
    </row>
    <row r="36" spans="1:37" ht="15.75">
      <c r="A36"/>
      <c r="B36">
        <v>45</v>
      </c>
      <c r="C36" t="s">
        <v>30</v>
      </c>
      <c r="D36" s="44">
        <f t="shared" si="0"/>
        <v>12.000052880633634</v>
      </c>
      <c r="E36"/>
      <c r="F36"/>
      <c r="G36" s="1">
        <f t="shared" si="1"/>
        <v>307</v>
      </c>
      <c r="H36" s="1">
        <f t="shared" si="2"/>
        <v>10</v>
      </c>
      <c r="I36" t="s">
        <v>62</v>
      </c>
      <c r="J36" t="s">
        <v>63</v>
      </c>
      <c r="K36">
        <f t="shared" si="3"/>
        <v>0</v>
      </c>
      <c r="L36">
        <f t="shared" si="4"/>
        <v>0</v>
      </c>
      <c r="O36"/>
      <c r="P36"/>
      <c r="Q36" t="s">
        <v>72</v>
      </c>
      <c r="R36"/>
      <c r="S36">
        <f t="shared" si="5"/>
        <v>356.9767441860465</v>
      </c>
      <c r="T36">
        <v>1</v>
      </c>
      <c r="U36">
        <f t="shared" si="6"/>
        <v>33615.783313827116</v>
      </c>
      <c r="V36">
        <v>1</v>
      </c>
      <c r="W36" t="s">
        <v>31</v>
      </c>
      <c r="X36">
        <v>0.086</v>
      </c>
      <c r="Y36"/>
      <c r="Z36" t="s">
        <v>103</v>
      </c>
      <c r="AA36" s="36" t="s">
        <v>91</v>
      </c>
      <c r="AB36">
        <v>35</v>
      </c>
      <c r="AC36">
        <v>38</v>
      </c>
      <c r="AD36">
        <v>30</v>
      </c>
      <c r="AE36">
        <v>22</v>
      </c>
      <c r="AF36">
        <v>31</v>
      </c>
      <c r="AG36">
        <v>27</v>
      </c>
      <c r="AH36">
        <v>43</v>
      </c>
      <c r="AI36">
        <v>30</v>
      </c>
      <c r="AJ36">
        <v>23</v>
      </c>
      <c r="AK36">
        <v>28</v>
      </c>
    </row>
    <row r="37" spans="1:37" ht="15.75">
      <c r="A37"/>
      <c r="B37">
        <v>100</v>
      </c>
      <c r="C37" t="s">
        <v>30</v>
      </c>
      <c r="D37" s="44">
        <f t="shared" si="0"/>
        <v>2.540727808603213</v>
      </c>
      <c r="E37"/>
      <c r="F37"/>
      <c r="G37" s="1">
        <f t="shared" si="1"/>
        <v>65</v>
      </c>
      <c r="H37" s="1">
        <f t="shared" si="2"/>
        <v>10</v>
      </c>
      <c r="I37" t="s">
        <v>62</v>
      </c>
      <c r="J37" t="s">
        <v>63</v>
      </c>
      <c r="K37">
        <f t="shared" si="3"/>
        <v>0</v>
      </c>
      <c r="L37">
        <f t="shared" si="4"/>
        <v>0</v>
      </c>
      <c r="O37"/>
      <c r="P37"/>
      <c r="Q37" t="s">
        <v>72</v>
      </c>
      <c r="R37"/>
      <c r="S37">
        <f t="shared" si="5"/>
        <v>75.58139534883722</v>
      </c>
      <c r="T37">
        <v>1</v>
      </c>
      <c r="U37">
        <f t="shared" si="6"/>
        <v>33615.783313827116</v>
      </c>
      <c r="V37">
        <v>1</v>
      </c>
      <c r="W37" t="s">
        <v>31</v>
      </c>
      <c r="X37">
        <v>0.086</v>
      </c>
      <c r="Y37"/>
      <c r="Z37" t="s">
        <v>104</v>
      </c>
      <c r="AA37" s="36" t="s">
        <v>105</v>
      </c>
      <c r="AB37">
        <v>8</v>
      </c>
      <c r="AC37">
        <v>6</v>
      </c>
      <c r="AD37">
        <v>5</v>
      </c>
      <c r="AE37">
        <v>6</v>
      </c>
      <c r="AF37">
        <v>5</v>
      </c>
      <c r="AG37">
        <v>7</v>
      </c>
      <c r="AH37">
        <v>10</v>
      </c>
      <c r="AI37">
        <v>8</v>
      </c>
      <c r="AJ37">
        <v>7</v>
      </c>
      <c r="AK37">
        <v>3</v>
      </c>
    </row>
    <row r="38" spans="1:37" ht="15.75">
      <c r="A38"/>
      <c r="B38">
        <v>150</v>
      </c>
      <c r="C38" t="s">
        <v>30</v>
      </c>
      <c r="D38" s="44">
        <f t="shared" si="0"/>
        <v>3.048873370323855</v>
      </c>
      <c r="E38"/>
      <c r="F38"/>
      <c r="G38" s="1">
        <f t="shared" si="1"/>
        <v>78</v>
      </c>
      <c r="H38" s="1">
        <f t="shared" si="2"/>
        <v>10</v>
      </c>
      <c r="I38" t="s">
        <v>62</v>
      </c>
      <c r="J38" t="s">
        <v>63</v>
      </c>
      <c r="K38">
        <f t="shared" si="3"/>
        <v>0</v>
      </c>
      <c r="L38">
        <f t="shared" si="4"/>
        <v>0</v>
      </c>
      <c r="O38"/>
      <c r="P38"/>
      <c r="Q38" t="s">
        <v>72</v>
      </c>
      <c r="R38"/>
      <c r="S38">
        <f t="shared" si="5"/>
        <v>90.69767441860466</v>
      </c>
      <c r="T38">
        <v>1</v>
      </c>
      <c r="U38">
        <f t="shared" si="6"/>
        <v>33615.783313827116</v>
      </c>
      <c r="V38">
        <v>1</v>
      </c>
      <c r="W38" t="s">
        <v>31</v>
      </c>
      <c r="X38">
        <v>0.086</v>
      </c>
      <c r="Y38"/>
      <c r="Z38" t="s">
        <v>106</v>
      </c>
      <c r="AA38" s="36" t="s">
        <v>95</v>
      </c>
      <c r="AB38">
        <v>11</v>
      </c>
      <c r="AC38">
        <v>6</v>
      </c>
      <c r="AD38">
        <v>10</v>
      </c>
      <c r="AE38">
        <v>9</v>
      </c>
      <c r="AF38">
        <v>7</v>
      </c>
      <c r="AG38">
        <v>6</v>
      </c>
      <c r="AH38">
        <v>8</v>
      </c>
      <c r="AI38">
        <v>8</v>
      </c>
      <c r="AJ38">
        <v>7</v>
      </c>
      <c r="AK38">
        <v>6</v>
      </c>
    </row>
    <row r="39" spans="1:27" ht="12.75">
      <c r="A39"/>
      <c r="B39"/>
      <c r="C39"/>
      <c r="D39" s="6"/>
      <c r="E39"/>
      <c r="F39"/>
      <c r="G39" s="1"/>
      <c r="I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37" ht="15.75">
      <c r="A40" t="s">
        <v>28</v>
      </c>
      <c r="B40">
        <v>5</v>
      </c>
      <c r="C40" t="s">
        <v>30</v>
      </c>
      <c r="D40" s="44">
        <f>((S40*U40)/T40/V40)/1000000</f>
        <v>12.117317241030705</v>
      </c>
      <c r="E40"/>
      <c r="F40"/>
      <c r="G40" s="1">
        <f>SUM(AB40:AU40)</f>
        <v>310</v>
      </c>
      <c r="H40" s="1">
        <f>COUNT(AB40:AU40)</f>
        <v>10</v>
      </c>
      <c r="I40" t="s">
        <v>62</v>
      </c>
      <c r="J40" t="s">
        <v>63</v>
      </c>
      <c r="K40">
        <f>M40-O40</f>
        <v>0</v>
      </c>
      <c r="L40">
        <f>N40-M40</f>
        <v>0</v>
      </c>
      <c r="O40"/>
      <c r="P40"/>
      <c r="Q40" t="s">
        <v>72</v>
      </c>
      <c r="R40"/>
      <c r="S40">
        <f>AVERAGE(AB40:EG40)/X40</f>
        <v>360.4651162790698</v>
      </c>
      <c r="T40">
        <v>1</v>
      </c>
      <c r="U40">
        <f t="shared" si="6"/>
        <v>33615.783313827116</v>
      </c>
      <c r="V40">
        <v>1</v>
      </c>
      <c r="W40" t="s">
        <v>31</v>
      </c>
      <c r="X40">
        <v>0.086</v>
      </c>
      <c r="Y40"/>
      <c r="Z40" t="s">
        <v>24</v>
      </c>
      <c r="AA40" s="36" t="s">
        <v>25</v>
      </c>
      <c r="AB40">
        <v>41</v>
      </c>
      <c r="AC40">
        <v>42</v>
      </c>
      <c r="AD40">
        <v>25</v>
      </c>
      <c r="AE40">
        <v>38</v>
      </c>
      <c r="AF40">
        <v>27</v>
      </c>
      <c r="AG40">
        <v>18</v>
      </c>
      <c r="AH40">
        <v>18</v>
      </c>
      <c r="AI40">
        <v>12</v>
      </c>
      <c r="AJ40">
        <v>52</v>
      </c>
      <c r="AK40">
        <v>37</v>
      </c>
    </row>
    <row r="41" spans="1:37" ht="15.75">
      <c r="A41"/>
      <c r="B41">
        <v>45</v>
      </c>
      <c r="C41" t="s">
        <v>30</v>
      </c>
      <c r="D41" s="44">
        <f>((S41*U41)/T41/V41)/1000000</f>
        <v>12.430022202089564</v>
      </c>
      <c r="E41"/>
      <c r="F41"/>
      <c r="G41" s="1">
        <f>SUM(AB41:AU41)</f>
        <v>318</v>
      </c>
      <c r="H41" s="1">
        <f>COUNT(AB41:AU41)</f>
        <v>10</v>
      </c>
      <c r="I41" t="s">
        <v>62</v>
      </c>
      <c r="J41" t="s">
        <v>63</v>
      </c>
      <c r="K41">
        <f>M41-O41</f>
        <v>0</v>
      </c>
      <c r="L41">
        <f>N41-M41</f>
        <v>0</v>
      </c>
      <c r="O41"/>
      <c r="P41"/>
      <c r="Q41" t="s">
        <v>72</v>
      </c>
      <c r="R41"/>
      <c r="S41">
        <f>AVERAGE(AB41:EG41)/X41</f>
        <v>369.76744186046517</v>
      </c>
      <c r="T41">
        <v>1</v>
      </c>
      <c r="U41">
        <f t="shared" si="6"/>
        <v>33615.783313827116</v>
      </c>
      <c r="V41">
        <v>1</v>
      </c>
      <c r="W41" t="s">
        <v>31</v>
      </c>
      <c r="X41">
        <v>0.086</v>
      </c>
      <c r="Y41"/>
      <c r="Z41" t="s">
        <v>27</v>
      </c>
      <c r="AA41" s="36" t="s">
        <v>91</v>
      </c>
      <c r="AB41">
        <v>33</v>
      </c>
      <c r="AC41">
        <v>41</v>
      </c>
      <c r="AD41">
        <v>35</v>
      </c>
      <c r="AE41">
        <v>33</v>
      </c>
      <c r="AF41">
        <v>31</v>
      </c>
      <c r="AG41">
        <v>29</v>
      </c>
      <c r="AH41">
        <v>34</v>
      </c>
      <c r="AI41">
        <v>29</v>
      </c>
      <c r="AJ41">
        <v>26</v>
      </c>
      <c r="AK41">
        <v>27</v>
      </c>
    </row>
    <row r="42" spans="1:37" ht="15.75">
      <c r="A42"/>
      <c r="B42">
        <v>100</v>
      </c>
      <c r="C42" t="s">
        <v>30</v>
      </c>
      <c r="D42" s="44">
        <f>((S42*U42)/T42/V42)/1000000</f>
        <v>2.5798159287355698</v>
      </c>
      <c r="E42"/>
      <c r="F42"/>
      <c r="G42" s="1">
        <f>SUM(AB42:AU42)</f>
        <v>66</v>
      </c>
      <c r="H42" s="1">
        <f>COUNT(AB42:AU42)</f>
        <v>10</v>
      </c>
      <c r="I42" t="s">
        <v>62</v>
      </c>
      <c r="J42" t="s">
        <v>63</v>
      </c>
      <c r="K42">
        <f>M42-O42</f>
        <v>0</v>
      </c>
      <c r="L42">
        <f>N42-M42</f>
        <v>0</v>
      </c>
      <c r="O42"/>
      <c r="P42"/>
      <c r="Q42" t="s">
        <v>72</v>
      </c>
      <c r="R42"/>
      <c r="S42">
        <f>AVERAGE(AB42:EG42)/X42</f>
        <v>76.74418604651163</v>
      </c>
      <c r="T42">
        <v>1</v>
      </c>
      <c r="U42">
        <f t="shared" si="6"/>
        <v>33615.783313827116</v>
      </c>
      <c r="V42">
        <v>1</v>
      </c>
      <c r="W42" t="s">
        <v>31</v>
      </c>
      <c r="X42">
        <v>0.086</v>
      </c>
      <c r="Y42"/>
      <c r="Z42" t="s">
        <v>26</v>
      </c>
      <c r="AA42" s="36" t="s">
        <v>85</v>
      </c>
      <c r="AB42">
        <v>4</v>
      </c>
      <c r="AC42">
        <v>3</v>
      </c>
      <c r="AD42">
        <v>6</v>
      </c>
      <c r="AE42">
        <v>9</v>
      </c>
      <c r="AF42">
        <v>6</v>
      </c>
      <c r="AG42">
        <v>12</v>
      </c>
      <c r="AH42">
        <v>11</v>
      </c>
      <c r="AI42">
        <v>8</v>
      </c>
      <c r="AJ42">
        <v>4</v>
      </c>
      <c r="AK42">
        <v>3</v>
      </c>
    </row>
    <row r="43" spans="1:37" ht="15.75">
      <c r="A43"/>
      <c r="B43">
        <v>150</v>
      </c>
      <c r="C43" t="s">
        <v>30</v>
      </c>
      <c r="D43" s="44">
        <f>((S43*U43)/T43/V43)/1000000</f>
        <v>3.127049610588569</v>
      </c>
      <c r="E43"/>
      <c r="F43"/>
      <c r="G43" s="1">
        <f>SUM(AB43:AU43)</f>
        <v>80</v>
      </c>
      <c r="H43" s="1">
        <f>COUNT(AB43:AU43)</f>
        <v>10</v>
      </c>
      <c r="I43" t="s">
        <v>62</v>
      </c>
      <c r="J43" t="s">
        <v>63</v>
      </c>
      <c r="K43">
        <f>M43-O43</f>
        <v>0</v>
      </c>
      <c r="L43">
        <f>N43-M43</f>
        <v>0</v>
      </c>
      <c r="O43"/>
      <c r="P43"/>
      <c r="Q43" t="s">
        <v>72</v>
      </c>
      <c r="R43"/>
      <c r="S43">
        <f>AVERAGE(AB43:EG43)/X43</f>
        <v>93.0232558139535</v>
      </c>
      <c r="T43">
        <v>1</v>
      </c>
      <c r="U43">
        <f t="shared" si="6"/>
        <v>33615.783313827116</v>
      </c>
      <c r="V43">
        <v>1</v>
      </c>
      <c r="W43" t="s">
        <v>31</v>
      </c>
      <c r="X43">
        <v>0.086</v>
      </c>
      <c r="Y43"/>
      <c r="Z43" t="s">
        <v>26</v>
      </c>
      <c r="AA43" s="36" t="s">
        <v>86</v>
      </c>
      <c r="AB43">
        <v>11</v>
      </c>
      <c r="AC43">
        <v>5</v>
      </c>
      <c r="AD43">
        <v>9</v>
      </c>
      <c r="AE43">
        <v>8</v>
      </c>
      <c r="AF43">
        <v>8</v>
      </c>
      <c r="AG43">
        <v>7</v>
      </c>
      <c r="AH43">
        <v>7</v>
      </c>
      <c r="AI43">
        <v>13</v>
      </c>
      <c r="AJ43">
        <v>6</v>
      </c>
      <c r="AK43">
        <v>6</v>
      </c>
    </row>
    <row r="44" spans="1:27" ht="12.75">
      <c r="A44"/>
      <c r="B44"/>
      <c r="C44"/>
      <c r="D44" s="6"/>
      <c r="E44"/>
      <c r="F44"/>
      <c r="G44" s="1"/>
      <c r="I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12.75">
      <c r="A45"/>
      <c r="B45"/>
      <c r="C45"/>
      <c r="D45" s="6"/>
      <c r="E45"/>
      <c r="F45"/>
      <c r="G45" s="1"/>
      <c r="I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12.75">
      <c r="A46"/>
      <c r="B46"/>
      <c r="C46"/>
      <c r="D46" s="6"/>
      <c r="E46"/>
      <c r="F46"/>
      <c r="G46" s="1"/>
      <c r="I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12.75">
      <c r="A47"/>
      <c r="B47"/>
      <c r="C47"/>
      <c r="D47" s="6"/>
      <c r="E47"/>
      <c r="F47"/>
      <c r="G47" s="1"/>
      <c r="I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12.75">
      <c r="A48"/>
      <c r="B48"/>
      <c r="C48"/>
      <c r="D48" s="6"/>
      <c r="E48"/>
      <c r="F48"/>
      <c r="G48" s="1"/>
      <c r="I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12.75">
      <c r="A49"/>
      <c r="B49"/>
      <c r="C49"/>
      <c r="D49" s="6"/>
      <c r="E49"/>
      <c r="F49"/>
      <c r="G49" s="1"/>
      <c r="I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12.75">
      <c r="A50"/>
      <c r="B50"/>
      <c r="C50"/>
      <c r="D50" s="6"/>
      <c r="E50"/>
      <c r="F50"/>
      <c r="G50" s="1"/>
      <c r="I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ht="12.75">
      <c r="A51"/>
      <c r="B51"/>
      <c r="C51"/>
      <c r="D51" s="6"/>
      <c r="E51"/>
      <c r="F51"/>
      <c r="G51" s="1"/>
      <c r="I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ht="12.75">
      <c r="A52"/>
      <c r="B52"/>
      <c r="C52"/>
      <c r="D52" s="6"/>
      <c r="E52"/>
      <c r="F52"/>
      <c r="G52" s="1"/>
      <c r="I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12.75">
      <c r="A53"/>
      <c r="B53"/>
      <c r="C53"/>
      <c r="D53" s="6"/>
      <c r="E53"/>
      <c r="F53"/>
      <c r="G53" s="1"/>
      <c r="I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ht="12.75">
      <c r="A54"/>
      <c r="B54"/>
      <c r="C54"/>
      <c r="D54" s="6"/>
      <c r="E54"/>
      <c r="F54"/>
      <c r="G54" s="1"/>
      <c r="I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ht="12.75">
      <c r="A55"/>
      <c r="B55"/>
      <c r="C55"/>
      <c r="D55" s="6"/>
      <c r="E55"/>
      <c r="F55"/>
      <c r="G55" s="1"/>
      <c r="I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ht="12.75">
      <c r="A56"/>
      <c r="B56"/>
      <c r="C56"/>
      <c r="D56" s="6"/>
      <c r="E56"/>
      <c r="F56"/>
      <c r="G56" s="1"/>
      <c r="I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ht="12.75">
      <c r="A57"/>
      <c r="B57"/>
      <c r="C57"/>
      <c r="D57" s="6"/>
      <c r="E57"/>
      <c r="F57"/>
      <c r="G57" s="1"/>
      <c r="I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ht="12.75">
      <c r="A58"/>
      <c r="B58"/>
      <c r="C58"/>
      <c r="D58" s="6"/>
      <c r="E58"/>
      <c r="F58"/>
      <c r="G58" s="1"/>
      <c r="I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ht="12.75">
      <c r="A59"/>
      <c r="B59"/>
      <c r="C59"/>
      <c r="D59" s="6"/>
      <c r="E59"/>
      <c r="F59"/>
      <c r="G59" s="1"/>
      <c r="I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ht="12.75">
      <c r="A60"/>
      <c r="B60"/>
      <c r="C60"/>
      <c r="D60" s="6"/>
      <c r="E60"/>
      <c r="F60"/>
      <c r="G60" s="1"/>
      <c r="I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ht="12.75">
      <c r="A61"/>
      <c r="B61"/>
      <c r="C61"/>
      <c r="D61" s="6"/>
      <c r="E61"/>
      <c r="F61"/>
      <c r="G61" s="1"/>
      <c r="I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12.75">
      <c r="A62"/>
      <c r="B62"/>
      <c r="C62"/>
      <c r="D62" s="6"/>
      <c r="E62"/>
      <c r="F62"/>
      <c r="G62" s="1"/>
      <c r="I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ht="12.75">
      <c r="A63"/>
      <c r="B63"/>
      <c r="C63"/>
      <c r="D63" s="6"/>
      <c r="E63"/>
      <c r="F63"/>
      <c r="G63" s="1"/>
      <c r="I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ht="12.75">
      <c r="A64"/>
      <c r="B64"/>
      <c r="C64"/>
      <c r="D64" s="6"/>
      <c r="E64"/>
      <c r="F64"/>
      <c r="G64" s="1"/>
      <c r="I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t="12.75">
      <c r="A65"/>
      <c r="B65"/>
      <c r="C65"/>
      <c r="D65" s="6"/>
      <c r="E65"/>
      <c r="F65"/>
      <c r="G65" s="1"/>
      <c r="I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ht="12.75">
      <c r="A66"/>
      <c r="B66"/>
      <c r="C66"/>
      <c r="D66" s="6"/>
      <c r="E66"/>
      <c r="F66"/>
      <c r="G66" s="1"/>
      <c r="I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ht="12.75">
      <c r="A67"/>
      <c r="B67"/>
      <c r="C67"/>
      <c r="D67" s="6"/>
      <c r="E67"/>
      <c r="F67"/>
      <c r="G67" s="1"/>
      <c r="I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t="12.75">
      <c r="A68"/>
      <c r="B68"/>
      <c r="C68"/>
      <c r="D68" s="6"/>
      <c r="E68"/>
      <c r="F68"/>
      <c r="G68" s="1"/>
      <c r="I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t="12.75">
      <c r="A69"/>
      <c r="B69"/>
      <c r="C69"/>
      <c r="D69" s="6"/>
      <c r="E69"/>
      <c r="F69"/>
      <c r="G69" s="1"/>
      <c r="I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ht="12.75">
      <c r="A70"/>
      <c r="B70"/>
      <c r="C70"/>
      <c r="D70" s="6"/>
      <c r="E70"/>
      <c r="F70"/>
      <c r="G70" s="1"/>
      <c r="I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2.75">
      <c r="A71"/>
      <c r="B71"/>
      <c r="C71"/>
      <c r="D71" s="6"/>
      <c r="E71"/>
      <c r="F71"/>
      <c r="G71" s="1"/>
      <c r="I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ht="12.75">
      <c r="A72"/>
      <c r="B72"/>
      <c r="C72"/>
      <c r="D72" s="6"/>
      <c r="E72"/>
      <c r="F72"/>
      <c r="G72" s="1"/>
      <c r="I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ht="12.75">
      <c r="A73"/>
      <c r="B73"/>
      <c r="C73"/>
      <c r="D73" s="6"/>
      <c r="E73"/>
      <c r="F73"/>
      <c r="G73" s="1"/>
      <c r="I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2.75">
      <c r="A74"/>
      <c r="B74"/>
      <c r="C74"/>
      <c r="D74" s="6"/>
      <c r="E74"/>
      <c r="F74"/>
      <c r="G74" s="1"/>
      <c r="I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ht="12.75">
      <c r="A75"/>
      <c r="B75"/>
      <c r="C75"/>
      <c r="D75" s="6"/>
      <c r="E75"/>
      <c r="F75"/>
      <c r="G75" s="1"/>
      <c r="I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t="12.75">
      <c r="A76"/>
      <c r="B76"/>
      <c r="C76"/>
      <c r="D76" s="6"/>
      <c r="E76"/>
      <c r="F76"/>
      <c r="G76" s="1"/>
      <c r="I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2.75">
      <c r="A77"/>
      <c r="B77"/>
      <c r="C77"/>
      <c r="D77" s="6"/>
      <c r="E77"/>
      <c r="F77"/>
      <c r="G77" s="1"/>
      <c r="I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 s="6"/>
      <c r="E78"/>
      <c r="F78"/>
      <c r="G78" s="1"/>
      <c r="I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 s="6"/>
      <c r="E79"/>
      <c r="F79"/>
      <c r="G79" s="1"/>
      <c r="I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.75">
      <c r="A80"/>
      <c r="B80"/>
      <c r="C80"/>
      <c r="D80" s="6"/>
      <c r="E80"/>
      <c r="F80"/>
      <c r="G80" s="1"/>
      <c r="I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ht="12.75">
      <c r="A81"/>
      <c r="B81"/>
      <c r="C81"/>
      <c r="D81" s="6"/>
      <c r="E81"/>
      <c r="F81"/>
      <c r="G81" s="1"/>
      <c r="I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ht="12.75">
      <c r="A82"/>
      <c r="B82"/>
      <c r="C82"/>
      <c r="D82" s="6"/>
      <c r="E82"/>
      <c r="F82"/>
      <c r="G82" s="1"/>
      <c r="I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.75">
      <c r="A83"/>
      <c r="B83"/>
      <c r="C83"/>
      <c r="D83" s="6"/>
      <c r="E83"/>
      <c r="F83"/>
      <c r="G83" s="1"/>
      <c r="I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ht="12.75">
      <c r="A84"/>
      <c r="B84"/>
      <c r="C84"/>
      <c r="D84" s="6"/>
      <c r="E84"/>
      <c r="F84"/>
      <c r="G84" s="1"/>
      <c r="I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ht="12.75">
      <c r="A85"/>
      <c r="B85"/>
      <c r="C85"/>
      <c r="D85" s="6"/>
      <c r="E85"/>
      <c r="F85"/>
      <c r="G85" s="1"/>
      <c r="I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.75">
      <c r="A86"/>
      <c r="B86"/>
      <c r="C86"/>
      <c r="D86" s="6"/>
      <c r="E86"/>
      <c r="F86"/>
      <c r="G86" s="1"/>
      <c r="I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ht="12.75">
      <c r="A87"/>
      <c r="B87"/>
      <c r="C87"/>
      <c r="D87" s="6"/>
      <c r="E87"/>
      <c r="F87"/>
      <c r="G87" s="1"/>
      <c r="I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ht="12.75">
      <c r="A88"/>
      <c r="B88"/>
      <c r="C88"/>
      <c r="D88" s="6"/>
      <c r="E88"/>
      <c r="F88"/>
      <c r="G88" s="1"/>
      <c r="I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>
      <c r="A89"/>
      <c r="B89"/>
      <c r="C89"/>
      <c r="D89" s="6"/>
      <c r="E89"/>
      <c r="F89"/>
      <c r="G89" s="1"/>
      <c r="I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ht="12.75">
      <c r="A90"/>
      <c r="B90"/>
      <c r="C90"/>
      <c r="D90" s="6"/>
      <c r="E90"/>
      <c r="F90"/>
      <c r="G90" s="1"/>
      <c r="I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ht="12.75">
      <c r="A91"/>
      <c r="B91"/>
      <c r="C91"/>
      <c r="D91" s="6"/>
      <c r="E91"/>
      <c r="F91"/>
      <c r="G91" s="1"/>
      <c r="I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>
      <c r="A92"/>
      <c r="B92"/>
      <c r="C92"/>
      <c r="D92" s="6"/>
      <c r="E92"/>
      <c r="F92"/>
      <c r="G92" s="1"/>
      <c r="I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ht="12.75">
      <c r="A93"/>
      <c r="B93"/>
      <c r="C93"/>
      <c r="D93" s="6"/>
      <c r="E93"/>
      <c r="F93"/>
      <c r="G93" s="1"/>
      <c r="I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ht="12.75">
      <c r="A94"/>
      <c r="B94"/>
      <c r="C94"/>
      <c r="D94" s="6"/>
      <c r="E94"/>
      <c r="F94"/>
      <c r="G94" s="1"/>
      <c r="I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>
      <c r="A95"/>
      <c r="B95"/>
      <c r="C95"/>
      <c r="D95" s="6"/>
      <c r="E95"/>
      <c r="F95"/>
      <c r="G95" s="1"/>
      <c r="I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ht="12.75">
      <c r="A96"/>
      <c r="B96"/>
      <c r="C96"/>
      <c r="D96" s="6"/>
      <c r="E96"/>
      <c r="F96"/>
      <c r="G96" s="1"/>
      <c r="I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ht="12.75">
      <c r="A97"/>
      <c r="B97"/>
      <c r="C97"/>
      <c r="D97" s="6"/>
      <c r="E97"/>
      <c r="F97"/>
      <c r="G97" s="1"/>
      <c r="I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>
      <c r="A98"/>
      <c r="B98"/>
      <c r="C98"/>
      <c r="D98" s="6"/>
      <c r="E98"/>
      <c r="F98"/>
      <c r="G98" s="1"/>
      <c r="I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ht="12.75">
      <c r="A99"/>
      <c r="B99"/>
      <c r="C99"/>
      <c r="D99" s="6"/>
      <c r="E99"/>
      <c r="F99"/>
      <c r="G99" s="1"/>
      <c r="I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ht="12.75">
      <c r="A100"/>
      <c r="B100"/>
      <c r="C100"/>
      <c r="D100" s="6"/>
      <c r="E100"/>
      <c r="F100"/>
      <c r="G100" s="1"/>
      <c r="I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>
      <c r="A101"/>
      <c r="B101"/>
      <c r="C101"/>
      <c r="D101" s="6"/>
      <c r="E101"/>
      <c r="F101"/>
      <c r="G101" s="1"/>
      <c r="I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ht="12.75">
      <c r="A102"/>
      <c r="B102"/>
      <c r="C102"/>
      <c r="D102" s="6"/>
      <c r="E102"/>
      <c r="F102"/>
      <c r="G102" s="1"/>
      <c r="I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ht="12.75">
      <c r="A103"/>
      <c r="B103"/>
      <c r="C103"/>
      <c r="D103" s="6"/>
      <c r="E103"/>
      <c r="F103"/>
      <c r="G103" s="1"/>
      <c r="I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>
      <c r="A104"/>
      <c r="B104"/>
      <c r="C104"/>
      <c r="D104" s="6"/>
      <c r="E104"/>
      <c r="F104"/>
      <c r="G104" s="1"/>
      <c r="I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ht="12.75">
      <c r="A105"/>
      <c r="B105"/>
      <c r="C105"/>
      <c r="D105" s="6"/>
      <c r="E105"/>
      <c r="F105"/>
      <c r="G105" s="1"/>
      <c r="I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ht="12.75">
      <c r="A106"/>
      <c r="B106"/>
      <c r="C106"/>
      <c r="D106" s="6"/>
      <c r="E106"/>
      <c r="F106"/>
      <c r="G106" s="1"/>
      <c r="I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>
      <c r="A107"/>
      <c r="B107"/>
      <c r="C107"/>
      <c r="D107" s="6"/>
      <c r="E107"/>
      <c r="F107"/>
      <c r="G107" s="1"/>
      <c r="I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ht="12.75">
      <c r="A108"/>
      <c r="B108"/>
      <c r="C108"/>
      <c r="D108" s="6"/>
      <c r="E108"/>
      <c r="F108"/>
      <c r="G108" s="1"/>
      <c r="I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ht="12.75">
      <c r="A109"/>
      <c r="B109"/>
      <c r="C109"/>
      <c r="D109" s="6"/>
      <c r="E109"/>
      <c r="F109"/>
      <c r="G109" s="1"/>
      <c r="I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>
      <c r="A110"/>
      <c r="B110"/>
      <c r="C110"/>
      <c r="D110" s="6"/>
      <c r="E110"/>
      <c r="F110"/>
      <c r="G110" s="1"/>
      <c r="I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ht="12.75">
      <c r="A111"/>
      <c r="B111"/>
      <c r="C111"/>
      <c r="D111" s="6"/>
      <c r="E111"/>
      <c r="F111"/>
      <c r="G111" s="1"/>
      <c r="I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ht="12.75">
      <c r="A112"/>
      <c r="B112"/>
      <c r="C112"/>
      <c r="D112" s="6"/>
      <c r="E112"/>
      <c r="F112"/>
      <c r="G112" s="1"/>
      <c r="I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>
      <c r="A113"/>
      <c r="B113"/>
      <c r="C113"/>
      <c r="D113" s="6"/>
      <c r="E113"/>
      <c r="F113"/>
      <c r="G113" s="1"/>
      <c r="I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ht="12.75">
      <c r="A114"/>
      <c r="B114"/>
      <c r="C114"/>
      <c r="D114" s="6"/>
      <c r="E114"/>
      <c r="F114"/>
      <c r="G114" s="1"/>
      <c r="I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ht="12.75">
      <c r="A115"/>
      <c r="B115"/>
      <c r="C115"/>
      <c r="D115" s="6"/>
      <c r="E115"/>
      <c r="F115"/>
      <c r="G115" s="1"/>
      <c r="I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>
      <c r="A116"/>
      <c r="B116"/>
      <c r="C116"/>
      <c r="D116" s="6"/>
      <c r="E116"/>
      <c r="F116"/>
      <c r="G116" s="1"/>
      <c r="I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ht="12.75">
      <c r="A117"/>
      <c r="B117"/>
      <c r="C117"/>
      <c r="D117" s="6"/>
      <c r="E117"/>
      <c r="F117"/>
      <c r="G117" s="1"/>
      <c r="I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ht="12.75">
      <c r="A118"/>
      <c r="B118"/>
      <c r="C118"/>
      <c r="D118" s="6"/>
      <c r="E118"/>
      <c r="F118"/>
      <c r="G118" s="1"/>
      <c r="I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>
      <c r="A119"/>
      <c r="B119"/>
      <c r="C119"/>
      <c r="D119" s="6"/>
      <c r="E119"/>
      <c r="F119"/>
      <c r="G119" s="1"/>
      <c r="I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ht="12.75">
      <c r="A120"/>
      <c r="B120"/>
      <c r="C120"/>
      <c r="D120" s="6"/>
      <c r="E120"/>
      <c r="F120"/>
      <c r="G120" s="1"/>
      <c r="I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ht="12.75">
      <c r="A121"/>
      <c r="B121"/>
      <c r="C121"/>
      <c r="D121" s="6"/>
      <c r="E121"/>
      <c r="F121"/>
      <c r="G121" s="1"/>
      <c r="I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>
      <c r="A122"/>
      <c r="B122"/>
      <c r="C122"/>
      <c r="D122" s="6"/>
      <c r="E122"/>
      <c r="F122"/>
      <c r="G122" s="1"/>
      <c r="I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ht="12.75">
      <c r="A123"/>
      <c r="B123"/>
      <c r="C123"/>
      <c r="D123" s="6"/>
      <c r="E123"/>
      <c r="F123"/>
      <c r="G123" s="1"/>
      <c r="I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ht="12.75">
      <c r="A124"/>
      <c r="B124"/>
      <c r="C124"/>
      <c r="D124" s="6"/>
      <c r="E124"/>
      <c r="F124"/>
      <c r="G124" s="1"/>
      <c r="I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>
      <c r="A125"/>
      <c r="B125"/>
      <c r="C125"/>
      <c r="D125" s="6"/>
      <c r="E125"/>
      <c r="F125"/>
      <c r="G125" s="1"/>
      <c r="I125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ht="12.75">
      <c r="A126"/>
      <c r="B126"/>
      <c r="C126"/>
      <c r="D126" s="6"/>
      <c r="E126"/>
      <c r="F126"/>
      <c r="G126" s="1"/>
      <c r="I12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ht="12.75">
      <c r="A127"/>
      <c r="B127"/>
      <c r="C127"/>
      <c r="D127" s="6"/>
      <c r="E127"/>
      <c r="F127"/>
      <c r="G127" s="1"/>
      <c r="I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>
      <c r="A128"/>
      <c r="B128"/>
      <c r="C128"/>
      <c r="D128" s="6"/>
      <c r="E128"/>
      <c r="F128"/>
      <c r="G128" s="1"/>
      <c r="I128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ht="12.75">
      <c r="A129"/>
      <c r="B129"/>
      <c r="C129"/>
      <c r="D129" s="6"/>
      <c r="E129"/>
      <c r="F129"/>
      <c r="G129" s="1"/>
      <c r="I129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ht="12.75">
      <c r="A130"/>
      <c r="B130"/>
      <c r="C130"/>
      <c r="D130" s="6"/>
      <c r="E130"/>
      <c r="F130"/>
      <c r="G130" s="1"/>
      <c r="I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>
      <c r="A131"/>
      <c r="B131"/>
      <c r="C131"/>
      <c r="D131" s="6"/>
      <c r="E131"/>
      <c r="F131"/>
      <c r="G131" s="1"/>
      <c r="I131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ht="12.75">
      <c r="A132"/>
      <c r="B132"/>
      <c r="C132"/>
      <c r="D132" s="6"/>
      <c r="E132"/>
      <c r="F132"/>
      <c r="G132" s="1"/>
      <c r="I132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27" ht="12.75">
      <c r="A133"/>
      <c r="B133"/>
      <c r="C133"/>
      <c r="D133" s="6"/>
      <c r="E133"/>
      <c r="F133"/>
      <c r="G133" s="1"/>
      <c r="I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>
      <c r="A134"/>
      <c r="B134"/>
      <c r="C134"/>
      <c r="D134" s="6"/>
      <c r="E134"/>
      <c r="F134"/>
      <c r="G134" s="1"/>
      <c r="I134"/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1:27" ht="12.75">
      <c r="A135"/>
      <c r="B135"/>
      <c r="C135"/>
      <c r="D135" s="6"/>
      <c r="E135"/>
      <c r="F135"/>
      <c r="G135" s="1"/>
      <c r="I135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27" ht="12.75">
      <c r="A136"/>
      <c r="B136"/>
      <c r="C136"/>
      <c r="D136" s="6"/>
      <c r="E136"/>
      <c r="F136"/>
      <c r="G136" s="1"/>
      <c r="I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>
      <c r="A137"/>
      <c r="B137"/>
      <c r="C137"/>
      <c r="D137" s="6"/>
      <c r="E137"/>
      <c r="F137"/>
      <c r="G137" s="1"/>
      <c r="I137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ht="12.75">
      <c r="A138"/>
      <c r="B138"/>
      <c r="C138"/>
      <c r="D138" s="6"/>
      <c r="E138"/>
      <c r="F138"/>
      <c r="G138" s="1"/>
      <c r="I138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ht="12.75">
      <c r="A139"/>
      <c r="B139"/>
      <c r="C139"/>
      <c r="D139" s="6"/>
      <c r="E139"/>
      <c r="F139"/>
      <c r="G139" s="1"/>
      <c r="I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>
      <c r="A140"/>
      <c r="B140"/>
      <c r="C140"/>
      <c r="D140" s="6"/>
      <c r="E140"/>
      <c r="F140"/>
      <c r="G140" s="1"/>
      <c r="I140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1:27" ht="12.75">
      <c r="A141"/>
      <c r="B141"/>
      <c r="C141"/>
      <c r="D141" s="6"/>
      <c r="E141"/>
      <c r="F141"/>
      <c r="G141" s="1"/>
      <c r="I141"/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1:27" ht="12.75">
      <c r="A142"/>
      <c r="B142"/>
      <c r="C142"/>
      <c r="D142" s="6"/>
      <c r="E142"/>
      <c r="F142"/>
      <c r="G142" s="1"/>
      <c r="I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>
      <c r="A143"/>
      <c r="B143"/>
      <c r="C143"/>
      <c r="D143" s="6"/>
      <c r="E143"/>
      <c r="F143"/>
      <c r="G143" s="1"/>
      <c r="I143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1:27" ht="12.75">
      <c r="A144"/>
      <c r="B144"/>
      <c r="C144"/>
      <c r="D144" s="6"/>
      <c r="E144"/>
      <c r="F144"/>
      <c r="G144" s="1"/>
      <c r="I144"/>
      <c r="O144"/>
      <c r="P144"/>
      <c r="Q144"/>
      <c r="R144"/>
      <c r="S144"/>
      <c r="T144"/>
      <c r="U144"/>
      <c r="V144"/>
      <c r="W144"/>
      <c r="X144"/>
      <c r="Y144"/>
      <c r="Z144"/>
      <c r="AA144"/>
    </row>
    <row r="145" spans="1:27" ht="12.75">
      <c r="A145"/>
      <c r="B145"/>
      <c r="C145"/>
      <c r="D145" s="6"/>
      <c r="E145"/>
      <c r="F145"/>
      <c r="G145" s="1"/>
      <c r="I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>
      <c r="A146"/>
      <c r="B146"/>
      <c r="C146"/>
      <c r="D146" s="6"/>
      <c r="E146"/>
      <c r="F146"/>
      <c r="G146" s="1"/>
      <c r="I146"/>
      <c r="O146"/>
      <c r="P146"/>
      <c r="Q146"/>
      <c r="R146"/>
      <c r="S146"/>
      <c r="T146"/>
      <c r="U146"/>
      <c r="V146"/>
      <c r="W146"/>
      <c r="X146"/>
      <c r="Y146"/>
      <c r="Z146"/>
      <c r="AA146"/>
    </row>
    <row r="147" spans="1:27" ht="12.75">
      <c r="A147"/>
      <c r="B147"/>
      <c r="C147"/>
      <c r="D147" s="6"/>
      <c r="E147"/>
      <c r="F147"/>
      <c r="G147" s="1"/>
      <c r="I147"/>
      <c r="O147"/>
      <c r="P147"/>
      <c r="Q147"/>
      <c r="R147"/>
      <c r="S147"/>
      <c r="T147"/>
      <c r="U147"/>
      <c r="V147"/>
      <c r="W147"/>
      <c r="X147"/>
      <c r="Y147"/>
      <c r="Z147"/>
      <c r="AA147"/>
    </row>
    <row r="148" spans="1:27" ht="12.75">
      <c r="A148"/>
      <c r="B148"/>
      <c r="C148"/>
      <c r="D148" s="6"/>
      <c r="E148"/>
      <c r="F148"/>
      <c r="G148" s="1"/>
      <c r="I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>
      <c r="A149"/>
      <c r="B149"/>
      <c r="C149"/>
      <c r="D149" s="6"/>
      <c r="E149"/>
      <c r="F149"/>
      <c r="G149" s="1"/>
      <c r="I149"/>
      <c r="O149"/>
      <c r="P149"/>
      <c r="Q149"/>
      <c r="R149"/>
      <c r="S149"/>
      <c r="T149"/>
      <c r="U149"/>
      <c r="V149"/>
      <c r="W149"/>
      <c r="X149"/>
      <c r="Y149"/>
      <c r="Z149"/>
      <c r="AA149"/>
    </row>
    <row r="150" spans="1:27" ht="12.75">
      <c r="A150"/>
      <c r="B150"/>
      <c r="C150"/>
      <c r="D150" s="6"/>
      <c r="E150"/>
      <c r="F150"/>
      <c r="G150" s="1"/>
      <c r="I150"/>
      <c r="O150"/>
      <c r="P150"/>
      <c r="Q150"/>
      <c r="R150"/>
      <c r="S150"/>
      <c r="T150"/>
      <c r="U150"/>
      <c r="V150"/>
      <c r="W150"/>
      <c r="X150"/>
      <c r="Y150"/>
      <c r="Z150"/>
      <c r="AA150"/>
    </row>
    <row r="151" spans="1:27" ht="12.75">
      <c r="A151"/>
      <c r="B151"/>
      <c r="C151"/>
      <c r="D151" s="6"/>
      <c r="E151"/>
      <c r="F151"/>
      <c r="G151" s="1"/>
      <c r="I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>
      <c r="A152"/>
      <c r="B152"/>
      <c r="C152"/>
      <c r="D152" s="6"/>
      <c r="E152"/>
      <c r="F152"/>
      <c r="G152" s="1"/>
      <c r="I152"/>
      <c r="O152"/>
      <c r="P152"/>
      <c r="Q152"/>
      <c r="R152"/>
      <c r="S152"/>
      <c r="T152"/>
      <c r="U152"/>
      <c r="V152"/>
      <c r="W152"/>
      <c r="X152"/>
      <c r="Y152"/>
      <c r="Z152"/>
      <c r="AA152"/>
    </row>
    <row r="153" spans="1:27" ht="12.75">
      <c r="A153"/>
      <c r="B153"/>
      <c r="C153"/>
      <c r="D153" s="6"/>
      <c r="E153"/>
      <c r="F153"/>
      <c r="G153" s="1"/>
      <c r="I153"/>
      <c r="O153"/>
      <c r="P153"/>
      <c r="Q153"/>
      <c r="R153"/>
      <c r="S153"/>
      <c r="T153"/>
      <c r="U153"/>
      <c r="V153"/>
      <c r="W153"/>
      <c r="X153"/>
      <c r="Y153"/>
      <c r="Z153"/>
      <c r="AA153"/>
    </row>
    <row r="154" spans="1:27" ht="12.75">
      <c r="A154"/>
      <c r="B154"/>
      <c r="C154"/>
      <c r="D154" s="6"/>
      <c r="E154"/>
      <c r="F154"/>
      <c r="G154" s="1"/>
      <c r="I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>
      <c r="A155"/>
      <c r="B155"/>
      <c r="C155"/>
      <c r="D155" s="6"/>
      <c r="E155"/>
      <c r="F155"/>
      <c r="G155" s="1"/>
      <c r="I155"/>
      <c r="O155"/>
      <c r="P155"/>
      <c r="Q155"/>
      <c r="R155"/>
      <c r="S155"/>
      <c r="T155"/>
      <c r="U155"/>
      <c r="V155"/>
      <c r="W155"/>
      <c r="X155"/>
      <c r="Y155"/>
      <c r="Z155"/>
      <c r="AA155"/>
    </row>
    <row r="156" spans="1:27" ht="12.75">
      <c r="A156"/>
      <c r="B156"/>
      <c r="C156"/>
      <c r="D156" s="6"/>
      <c r="E156"/>
      <c r="F156"/>
      <c r="G156" s="1"/>
      <c r="I156"/>
      <c r="O156"/>
      <c r="P156"/>
      <c r="Q156"/>
      <c r="R156"/>
      <c r="S156"/>
      <c r="T156"/>
      <c r="U156"/>
      <c r="V156"/>
      <c r="W156"/>
      <c r="X156"/>
      <c r="Y156"/>
      <c r="Z156"/>
      <c r="AA156"/>
    </row>
    <row r="157" spans="1:27" ht="12.75">
      <c r="A157"/>
      <c r="B157"/>
      <c r="C157"/>
      <c r="D157" s="6"/>
      <c r="E157"/>
      <c r="F157"/>
      <c r="G157" s="1"/>
      <c r="I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>
      <c r="A158"/>
      <c r="B158"/>
      <c r="C158"/>
      <c r="D158" s="6"/>
      <c r="E158"/>
      <c r="F158"/>
      <c r="G158" s="1"/>
      <c r="I158"/>
      <c r="O158"/>
      <c r="P158"/>
      <c r="Q158"/>
      <c r="R158"/>
      <c r="S158"/>
      <c r="T158"/>
      <c r="U158"/>
      <c r="V158"/>
      <c r="W158"/>
      <c r="X158"/>
      <c r="Y158"/>
      <c r="Z158"/>
      <c r="AA158"/>
    </row>
    <row r="159" spans="1:27" ht="12.75">
      <c r="A159"/>
      <c r="B159"/>
      <c r="C159"/>
      <c r="D159" s="6"/>
      <c r="E159"/>
      <c r="F159"/>
      <c r="G159" s="1"/>
      <c r="I159"/>
      <c r="O159"/>
      <c r="P159"/>
      <c r="Q159"/>
      <c r="R159"/>
      <c r="S159"/>
      <c r="T159"/>
      <c r="U159"/>
      <c r="V159"/>
      <c r="W159"/>
      <c r="X159"/>
      <c r="Y159"/>
      <c r="Z159"/>
      <c r="AA159"/>
    </row>
    <row r="160" spans="1:27" ht="12.75">
      <c r="A160"/>
      <c r="B160"/>
      <c r="C160"/>
      <c r="D160" s="6"/>
      <c r="E160"/>
      <c r="F160"/>
      <c r="G160" s="1"/>
      <c r="I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>
      <c r="A161"/>
      <c r="B161"/>
      <c r="C161"/>
      <c r="D161" s="6"/>
      <c r="E161"/>
      <c r="F161"/>
      <c r="G161" s="1"/>
      <c r="I161"/>
      <c r="O161"/>
      <c r="P161"/>
      <c r="Q161"/>
      <c r="R161"/>
      <c r="S161"/>
      <c r="T161"/>
      <c r="U161"/>
      <c r="V161"/>
      <c r="W161"/>
      <c r="X161"/>
      <c r="Y161"/>
      <c r="Z161"/>
      <c r="AA161"/>
    </row>
    <row r="162" spans="1:27" ht="12.75">
      <c r="A162"/>
      <c r="B162"/>
      <c r="C162"/>
      <c r="D162" s="6"/>
      <c r="E162"/>
      <c r="F162"/>
      <c r="G162" s="1"/>
      <c r="I162"/>
      <c r="O162"/>
      <c r="P162"/>
      <c r="Q162"/>
      <c r="R162"/>
      <c r="S162"/>
      <c r="T162"/>
      <c r="U162"/>
      <c r="V162"/>
      <c r="W162"/>
      <c r="X162"/>
      <c r="Y162"/>
      <c r="Z162"/>
      <c r="AA162"/>
    </row>
    <row r="163" spans="1:27" ht="12.75">
      <c r="A163"/>
      <c r="B163"/>
      <c r="C163"/>
      <c r="D163" s="6"/>
      <c r="E163"/>
      <c r="F163"/>
      <c r="G163" s="1"/>
      <c r="I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>
      <c r="A164"/>
      <c r="B164"/>
      <c r="C164"/>
      <c r="D164" s="6"/>
      <c r="E164"/>
      <c r="F164"/>
      <c r="G164" s="1"/>
      <c r="I164"/>
      <c r="O164"/>
      <c r="P164"/>
      <c r="Q164"/>
      <c r="R164"/>
      <c r="S164"/>
      <c r="T164"/>
      <c r="U164"/>
      <c r="V164"/>
      <c r="W164"/>
      <c r="X164"/>
      <c r="Y164"/>
      <c r="Z164"/>
      <c r="AA164"/>
    </row>
    <row r="165" spans="1:27" ht="12.75">
      <c r="A165"/>
      <c r="B165"/>
      <c r="C165"/>
      <c r="D165" s="6"/>
      <c r="E165"/>
      <c r="F165"/>
      <c r="G165" s="1"/>
      <c r="I165"/>
      <c r="O165"/>
      <c r="P165"/>
      <c r="Q165"/>
      <c r="R165"/>
      <c r="S165"/>
      <c r="T165"/>
      <c r="U165"/>
      <c r="V165"/>
      <c r="W165"/>
      <c r="X165"/>
      <c r="Y165"/>
      <c r="Z165"/>
      <c r="AA165"/>
    </row>
    <row r="166" spans="1:27" ht="12.75">
      <c r="A166"/>
      <c r="B166"/>
      <c r="C166"/>
      <c r="D166" s="6"/>
      <c r="E166"/>
      <c r="F166"/>
      <c r="G166" s="1"/>
      <c r="I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>
      <c r="A167"/>
      <c r="B167"/>
      <c r="C167"/>
      <c r="D167" s="6"/>
      <c r="E167"/>
      <c r="F167"/>
      <c r="G167" s="1"/>
      <c r="I167"/>
      <c r="O167"/>
      <c r="P167"/>
      <c r="Q167"/>
      <c r="R167"/>
      <c r="S167"/>
      <c r="T167"/>
      <c r="U167"/>
      <c r="V167"/>
      <c r="W167"/>
      <c r="X167"/>
      <c r="Y167"/>
      <c r="Z167"/>
      <c r="AA167"/>
    </row>
    <row r="168" spans="1:27" ht="12.75">
      <c r="A168"/>
      <c r="B168"/>
      <c r="C168"/>
      <c r="D168" s="6"/>
      <c r="E168"/>
      <c r="F168"/>
      <c r="G168" s="1"/>
      <c r="I168"/>
      <c r="O168"/>
      <c r="P168"/>
      <c r="Q168"/>
      <c r="R168"/>
      <c r="S168"/>
      <c r="T168"/>
      <c r="U168"/>
      <c r="V168"/>
      <c r="W168"/>
      <c r="X168"/>
      <c r="Y168"/>
      <c r="Z168"/>
      <c r="AA168"/>
    </row>
    <row r="169" spans="1:27" ht="12.75">
      <c r="A169"/>
      <c r="B169"/>
      <c r="C169"/>
      <c r="D169" s="6"/>
      <c r="E169"/>
      <c r="F169"/>
      <c r="G169" s="1"/>
      <c r="I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>
      <c r="A170"/>
      <c r="B170"/>
      <c r="C170"/>
      <c r="D170" s="6"/>
      <c r="E170"/>
      <c r="F170"/>
      <c r="G170" s="1"/>
      <c r="I170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71" spans="1:27" ht="12.75">
      <c r="A171"/>
      <c r="B171"/>
      <c r="C171"/>
      <c r="D171" s="6"/>
      <c r="E171"/>
      <c r="F171"/>
      <c r="G171" s="1"/>
      <c r="I171"/>
      <c r="O171"/>
      <c r="P171"/>
      <c r="Q171"/>
      <c r="R171"/>
      <c r="S171"/>
      <c r="T171"/>
      <c r="U171"/>
      <c r="V171"/>
      <c r="W171"/>
      <c r="X171"/>
      <c r="Y171"/>
      <c r="Z171"/>
      <c r="AA171"/>
    </row>
    <row r="172" spans="1:27" ht="12.75">
      <c r="A172"/>
      <c r="B172"/>
      <c r="C172"/>
      <c r="D172" s="6"/>
      <c r="E172"/>
      <c r="F172"/>
      <c r="G172" s="1"/>
      <c r="I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>
      <c r="A173"/>
      <c r="B173"/>
      <c r="C173"/>
      <c r="D173" s="6"/>
      <c r="E173"/>
      <c r="F173"/>
      <c r="G173" s="1"/>
      <c r="I173"/>
      <c r="O173"/>
      <c r="P173"/>
      <c r="Q173"/>
      <c r="R173"/>
      <c r="S173"/>
      <c r="T173"/>
      <c r="U173"/>
      <c r="V173"/>
      <c r="W173"/>
      <c r="X173"/>
      <c r="Y173"/>
      <c r="Z173"/>
      <c r="AA173"/>
    </row>
    <row r="174" spans="1:27" ht="12.75">
      <c r="A174"/>
      <c r="B174"/>
      <c r="C174"/>
      <c r="D174" s="6"/>
      <c r="E174"/>
      <c r="F174"/>
      <c r="G174" s="1"/>
      <c r="I174"/>
      <c r="O174"/>
      <c r="P174"/>
      <c r="Q174"/>
      <c r="R174"/>
      <c r="S174"/>
      <c r="T174"/>
      <c r="U174"/>
      <c r="V174"/>
      <c r="W174"/>
      <c r="X174"/>
      <c r="Y174"/>
      <c r="Z174"/>
      <c r="AA174"/>
    </row>
    <row r="175" spans="1:27" ht="12.75">
      <c r="A175"/>
      <c r="B175"/>
      <c r="C175"/>
      <c r="D175" s="6"/>
      <c r="E175"/>
      <c r="F175"/>
      <c r="G175" s="1"/>
      <c r="I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>
      <c r="A176"/>
      <c r="B176"/>
      <c r="C176"/>
      <c r="D176" s="6"/>
      <c r="E176"/>
      <c r="F176"/>
      <c r="G176" s="1"/>
      <c r="I176"/>
      <c r="O176"/>
      <c r="P176"/>
      <c r="Q176"/>
      <c r="R176"/>
      <c r="S176"/>
      <c r="T176"/>
      <c r="U176"/>
      <c r="V176"/>
      <c r="W176"/>
      <c r="X176"/>
      <c r="Y176"/>
      <c r="Z176"/>
      <c r="AA176"/>
    </row>
    <row r="177" spans="1:27" ht="12.75">
      <c r="A177"/>
      <c r="B177"/>
      <c r="C177"/>
      <c r="D177" s="6"/>
      <c r="E177"/>
      <c r="F177"/>
      <c r="G177" s="1"/>
      <c r="I177"/>
      <c r="O177"/>
      <c r="P177"/>
      <c r="Q177"/>
      <c r="R177"/>
      <c r="S177"/>
      <c r="T177"/>
      <c r="U177"/>
      <c r="V177"/>
      <c r="W177"/>
      <c r="X177"/>
      <c r="Y177"/>
      <c r="Z177"/>
      <c r="AA177"/>
    </row>
    <row r="178" spans="1:27" ht="12.75">
      <c r="A178"/>
      <c r="B178"/>
      <c r="C178"/>
      <c r="D178" s="6"/>
      <c r="E178"/>
      <c r="F178"/>
      <c r="G178" s="1"/>
      <c r="I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>
      <c r="A179"/>
      <c r="B179"/>
      <c r="C179"/>
      <c r="D179" s="6"/>
      <c r="E179"/>
      <c r="F179"/>
      <c r="G179" s="1"/>
      <c r="I179"/>
      <c r="O179"/>
      <c r="P179"/>
      <c r="Q179"/>
      <c r="R179"/>
      <c r="S179"/>
      <c r="T179"/>
      <c r="U179"/>
      <c r="V179"/>
      <c r="W179"/>
      <c r="X179"/>
      <c r="Y179"/>
      <c r="Z179"/>
      <c r="AA179"/>
    </row>
    <row r="180" spans="1:27" ht="12.75">
      <c r="A180"/>
      <c r="B180"/>
      <c r="C180"/>
      <c r="D180" s="6"/>
      <c r="E180"/>
      <c r="F180"/>
      <c r="G180" s="1"/>
      <c r="I180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27" ht="12.75">
      <c r="A181"/>
      <c r="B181"/>
      <c r="C181"/>
      <c r="D181" s="6"/>
      <c r="E181"/>
      <c r="F181"/>
      <c r="G181" s="1"/>
      <c r="I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.75">
      <c r="A182"/>
      <c r="B182"/>
      <c r="C182"/>
      <c r="D182" s="6"/>
      <c r="E182"/>
      <c r="F182"/>
      <c r="G182" s="1"/>
      <c r="I182"/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1:27" ht="12.75">
      <c r="A183"/>
      <c r="B183"/>
      <c r="C183"/>
      <c r="D183" s="6"/>
      <c r="E183"/>
      <c r="F183"/>
      <c r="G183" s="1"/>
      <c r="I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12.75">
      <c r="A184"/>
      <c r="B184"/>
      <c r="C184"/>
      <c r="D184" s="6"/>
      <c r="E184"/>
      <c r="F184"/>
      <c r="G184" s="1"/>
      <c r="I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.75">
      <c r="A185"/>
      <c r="B185"/>
      <c r="C185"/>
      <c r="D185" s="6"/>
      <c r="E185"/>
      <c r="F185"/>
      <c r="G185" s="1"/>
      <c r="I185"/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1:27" ht="12.75">
      <c r="A186"/>
      <c r="B186"/>
      <c r="C186"/>
      <c r="D186" s="6"/>
      <c r="E186"/>
      <c r="F186"/>
      <c r="G186" s="1"/>
      <c r="I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12.75">
      <c r="A187"/>
      <c r="B187"/>
      <c r="C187"/>
      <c r="D187" s="6"/>
      <c r="E187"/>
      <c r="F187"/>
      <c r="G187" s="1"/>
      <c r="I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.75">
      <c r="A188"/>
      <c r="B188"/>
      <c r="C188"/>
      <c r="D188" s="6"/>
      <c r="E188"/>
      <c r="F188"/>
      <c r="G188" s="1"/>
      <c r="I188"/>
      <c r="O188"/>
      <c r="P188"/>
      <c r="Q188"/>
      <c r="R188"/>
      <c r="S188"/>
      <c r="T188"/>
      <c r="U188"/>
      <c r="V188"/>
      <c r="W188"/>
      <c r="X188"/>
      <c r="Y188"/>
      <c r="Z188"/>
      <c r="AA188"/>
    </row>
    <row r="189" spans="1:27" ht="12.75">
      <c r="A189"/>
      <c r="B189"/>
      <c r="C189"/>
      <c r="D189" s="6"/>
      <c r="E189"/>
      <c r="F189"/>
      <c r="G189" s="1"/>
      <c r="I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12.75">
      <c r="A190"/>
      <c r="B190"/>
      <c r="C190"/>
      <c r="D190" s="6"/>
      <c r="E190"/>
      <c r="F190"/>
      <c r="G190" s="1"/>
      <c r="I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.75">
      <c r="A191"/>
      <c r="B191"/>
      <c r="C191"/>
      <c r="D191" s="6"/>
      <c r="E191"/>
      <c r="F191"/>
      <c r="G191" s="1"/>
      <c r="I191"/>
      <c r="O191"/>
      <c r="P191"/>
      <c r="Q191"/>
      <c r="R191"/>
      <c r="S191"/>
      <c r="T191"/>
      <c r="U191"/>
      <c r="V191"/>
      <c r="W191"/>
      <c r="X191"/>
      <c r="Y191"/>
      <c r="Z191"/>
      <c r="AA191"/>
    </row>
    <row r="192" spans="1:27" ht="12.75">
      <c r="A192"/>
      <c r="B192"/>
      <c r="C192"/>
      <c r="D192" s="6"/>
      <c r="E192"/>
      <c r="F192"/>
      <c r="G192" s="1"/>
      <c r="I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12.75">
      <c r="A193"/>
      <c r="B193"/>
      <c r="C193"/>
      <c r="D193" s="6"/>
      <c r="E193"/>
      <c r="F193"/>
      <c r="G193" s="1"/>
      <c r="I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.75">
      <c r="A194"/>
      <c r="B194"/>
      <c r="C194"/>
      <c r="D194" s="6"/>
      <c r="E194"/>
      <c r="F194"/>
      <c r="G194" s="1"/>
      <c r="I194"/>
      <c r="O194"/>
      <c r="P194"/>
      <c r="Q194"/>
      <c r="R194"/>
      <c r="S194"/>
      <c r="T194"/>
      <c r="U194"/>
      <c r="V194"/>
      <c r="W194"/>
      <c r="X194"/>
      <c r="Y194"/>
      <c r="Z194"/>
      <c r="AA194"/>
    </row>
    <row r="195" spans="1:27" ht="12.75">
      <c r="A195"/>
      <c r="B195"/>
      <c r="C195"/>
      <c r="D195" s="6"/>
      <c r="E195"/>
      <c r="F195"/>
      <c r="G195" s="1"/>
      <c r="I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12.75">
      <c r="A196"/>
      <c r="B196"/>
      <c r="C196"/>
      <c r="D196" s="6"/>
      <c r="E196"/>
      <c r="F196"/>
      <c r="G196" s="1"/>
      <c r="I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.75">
      <c r="A197"/>
      <c r="B197"/>
      <c r="C197"/>
      <c r="D197" s="6"/>
      <c r="E197"/>
      <c r="F197"/>
      <c r="G197" s="1"/>
      <c r="I197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ht="12.75">
      <c r="A198"/>
      <c r="B198"/>
      <c r="C198"/>
      <c r="D198" s="6"/>
      <c r="E198"/>
      <c r="F198"/>
      <c r="G198" s="1"/>
      <c r="I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12.75">
      <c r="A199"/>
      <c r="B199"/>
      <c r="C199"/>
      <c r="D199" s="6"/>
      <c r="E199"/>
      <c r="F199"/>
      <c r="G199" s="1"/>
      <c r="I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.75">
      <c r="A200"/>
      <c r="B200"/>
      <c r="C200"/>
      <c r="D200" s="6"/>
      <c r="E200"/>
      <c r="F200"/>
      <c r="G200" s="1"/>
      <c r="I200"/>
      <c r="O200"/>
      <c r="P200"/>
      <c r="Q200"/>
      <c r="R200"/>
      <c r="S200"/>
      <c r="T200"/>
      <c r="U200"/>
      <c r="V200"/>
      <c r="W200"/>
      <c r="X200"/>
      <c r="Y200"/>
      <c r="Z200"/>
      <c r="AA200"/>
    </row>
    <row r="201" spans="1:27" ht="12.75">
      <c r="A201"/>
      <c r="B201"/>
      <c r="C201"/>
      <c r="D201" s="6"/>
      <c r="E201"/>
      <c r="F201"/>
      <c r="G201" s="1"/>
      <c r="I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2.75">
      <c r="A202"/>
      <c r="B202"/>
      <c r="C202"/>
      <c r="D202" s="6"/>
      <c r="E202"/>
      <c r="F202"/>
      <c r="G202" s="1"/>
      <c r="I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.75">
      <c r="A203"/>
      <c r="B203"/>
      <c r="C203"/>
      <c r="D203" s="6"/>
      <c r="E203"/>
      <c r="F203"/>
      <c r="G203" s="1"/>
      <c r="I203"/>
      <c r="O203"/>
      <c r="P203"/>
      <c r="Q203"/>
      <c r="R203"/>
      <c r="S203"/>
      <c r="T203"/>
      <c r="U203"/>
      <c r="V203"/>
      <c r="W203"/>
      <c r="X203"/>
      <c r="Y203"/>
      <c r="Z203"/>
      <c r="AA203"/>
    </row>
    <row r="204" spans="1:27" ht="12.75">
      <c r="A204"/>
      <c r="B204"/>
      <c r="C204"/>
      <c r="D204" s="6"/>
      <c r="E204"/>
      <c r="F204"/>
      <c r="G204" s="1"/>
      <c r="I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2.75">
      <c r="A205"/>
      <c r="B205"/>
      <c r="C205"/>
      <c r="D205" s="6"/>
      <c r="E205"/>
      <c r="F205"/>
      <c r="G205" s="1"/>
      <c r="I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.75">
      <c r="A206"/>
      <c r="B206"/>
      <c r="C206"/>
      <c r="D206" s="6"/>
      <c r="E206"/>
      <c r="F206"/>
      <c r="G206" s="1"/>
      <c r="I206"/>
      <c r="O206"/>
      <c r="P206"/>
      <c r="Q206"/>
      <c r="R206"/>
      <c r="S206"/>
      <c r="T206"/>
      <c r="U206"/>
      <c r="V206"/>
      <c r="W206"/>
      <c r="X206"/>
      <c r="Y206"/>
      <c r="Z206"/>
      <c r="AA206"/>
    </row>
    <row r="207" spans="1:27" ht="12.75">
      <c r="A207"/>
      <c r="B207"/>
      <c r="C207"/>
      <c r="D207" s="6"/>
      <c r="E207"/>
      <c r="F207"/>
      <c r="G207" s="1"/>
      <c r="I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2.75">
      <c r="A208"/>
      <c r="B208"/>
      <c r="C208"/>
      <c r="D208" s="6"/>
      <c r="E208"/>
      <c r="F208"/>
      <c r="G208" s="1"/>
      <c r="I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.75">
      <c r="A209"/>
      <c r="B209"/>
      <c r="C209"/>
      <c r="D209" s="6"/>
      <c r="E209"/>
      <c r="F209"/>
      <c r="G209" s="1"/>
      <c r="I209"/>
      <c r="O209"/>
      <c r="P209"/>
      <c r="Q209"/>
      <c r="R209"/>
      <c r="S209"/>
      <c r="T209"/>
      <c r="U209"/>
      <c r="V209"/>
      <c r="W209"/>
      <c r="X209"/>
      <c r="Y209"/>
      <c r="Z209"/>
      <c r="AA209"/>
    </row>
    <row r="210" spans="1:27" ht="12.75">
      <c r="A210"/>
      <c r="B210"/>
      <c r="C210"/>
      <c r="D210" s="6"/>
      <c r="E210"/>
      <c r="F210"/>
      <c r="G210" s="1"/>
      <c r="I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2.75">
      <c r="A211"/>
      <c r="B211"/>
      <c r="C211"/>
      <c r="D211" s="6"/>
      <c r="E211"/>
      <c r="F211"/>
      <c r="G211" s="1"/>
      <c r="I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.75">
      <c r="A212"/>
      <c r="B212"/>
      <c r="C212"/>
      <c r="D212" s="6"/>
      <c r="E212"/>
      <c r="F212"/>
      <c r="G212" s="1"/>
      <c r="I212"/>
      <c r="O212"/>
      <c r="P212"/>
      <c r="Q212"/>
      <c r="R212"/>
      <c r="S212"/>
      <c r="T212"/>
      <c r="U212"/>
      <c r="V212"/>
      <c r="W212"/>
      <c r="X212"/>
      <c r="Y212"/>
      <c r="Z212"/>
      <c r="AA212"/>
    </row>
    <row r="213" spans="1:27" ht="12.75">
      <c r="A213"/>
      <c r="B213"/>
      <c r="C213"/>
      <c r="D213" s="6"/>
      <c r="E213"/>
      <c r="F213"/>
      <c r="G213" s="1"/>
      <c r="I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2.75">
      <c r="A214"/>
      <c r="B214"/>
      <c r="C214"/>
      <c r="D214" s="6"/>
      <c r="E214"/>
      <c r="F214"/>
      <c r="G214" s="1"/>
      <c r="I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.75">
      <c r="A215"/>
      <c r="B215"/>
      <c r="C215"/>
      <c r="D215" s="6"/>
      <c r="E215"/>
      <c r="F215"/>
      <c r="G215" s="1"/>
      <c r="I215"/>
      <c r="O215"/>
      <c r="P215"/>
      <c r="Q215"/>
      <c r="R215"/>
      <c r="S215"/>
      <c r="T215"/>
      <c r="U215"/>
      <c r="V215"/>
      <c r="W215"/>
      <c r="X215"/>
      <c r="Y215"/>
      <c r="Z215"/>
      <c r="AA215"/>
    </row>
    <row r="216" spans="1:27" ht="12.75">
      <c r="A216"/>
      <c r="B216"/>
      <c r="C216"/>
      <c r="D216" s="6"/>
      <c r="E216"/>
      <c r="F216"/>
      <c r="G216" s="1"/>
      <c r="I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2.75">
      <c r="A217"/>
      <c r="B217"/>
      <c r="C217"/>
      <c r="D217" s="6"/>
      <c r="E217"/>
      <c r="F217"/>
      <c r="G217" s="1"/>
      <c r="I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.75">
      <c r="A218"/>
      <c r="B218"/>
      <c r="C218"/>
      <c r="D218" s="6"/>
      <c r="E218"/>
      <c r="F218"/>
      <c r="G218" s="1"/>
      <c r="I218"/>
      <c r="O218"/>
      <c r="P218"/>
      <c r="Q218"/>
      <c r="R218"/>
      <c r="S218"/>
      <c r="T218"/>
      <c r="U218"/>
      <c r="V218"/>
      <c r="W218"/>
      <c r="X218"/>
      <c r="Y218"/>
      <c r="Z218"/>
      <c r="AA218"/>
    </row>
    <row r="219" spans="1:27" ht="12.75">
      <c r="A219"/>
      <c r="B219"/>
      <c r="C219"/>
      <c r="D219" s="6"/>
      <c r="E219"/>
      <c r="F219"/>
      <c r="G219" s="1"/>
      <c r="I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2.75">
      <c r="A220"/>
      <c r="B220"/>
      <c r="C220"/>
      <c r="D220" s="6"/>
      <c r="E220"/>
      <c r="F220"/>
      <c r="G220" s="1"/>
      <c r="I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.75">
      <c r="A221"/>
      <c r="B221"/>
      <c r="C221"/>
      <c r="D221" s="6"/>
      <c r="E221"/>
      <c r="F221"/>
      <c r="G221" s="1"/>
      <c r="I221"/>
      <c r="O221"/>
      <c r="P221"/>
      <c r="Q221"/>
      <c r="R221"/>
      <c r="S221"/>
      <c r="T221"/>
      <c r="U221"/>
      <c r="V221"/>
      <c r="W221"/>
      <c r="X221"/>
      <c r="Y221"/>
      <c r="Z221"/>
      <c r="AA221"/>
    </row>
    <row r="222" spans="1:27" ht="12.75">
      <c r="A222"/>
      <c r="B222"/>
      <c r="C222"/>
      <c r="D222" s="6"/>
      <c r="E222"/>
      <c r="F222"/>
      <c r="G222" s="1"/>
      <c r="I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2.75">
      <c r="A223"/>
      <c r="B223"/>
      <c r="C223"/>
      <c r="D223" s="6"/>
      <c r="E223"/>
      <c r="F223"/>
      <c r="G223" s="1"/>
      <c r="I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.75">
      <c r="A224"/>
      <c r="B224"/>
      <c r="C224"/>
      <c r="D224" s="6"/>
      <c r="E224"/>
      <c r="F224"/>
      <c r="G224" s="1"/>
      <c r="I224"/>
      <c r="O224"/>
      <c r="P224"/>
      <c r="Q224"/>
      <c r="R224"/>
      <c r="S224"/>
      <c r="T224"/>
      <c r="U224"/>
      <c r="V224"/>
      <c r="W224"/>
      <c r="X224"/>
      <c r="Y224"/>
      <c r="Z224"/>
      <c r="AA224"/>
    </row>
    <row r="225" spans="1:27" ht="12.75">
      <c r="A225"/>
      <c r="B225"/>
      <c r="C225"/>
      <c r="D225" s="6"/>
      <c r="E225"/>
      <c r="F225"/>
      <c r="G225" s="1"/>
      <c r="I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12.75">
      <c r="A226"/>
      <c r="B226"/>
      <c r="C226"/>
      <c r="D226" s="6"/>
      <c r="E226"/>
      <c r="F226"/>
      <c r="G226" s="1"/>
      <c r="I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.75">
      <c r="A227"/>
      <c r="B227"/>
      <c r="C227"/>
      <c r="D227" s="6"/>
      <c r="E227"/>
      <c r="F227"/>
      <c r="G227" s="1"/>
      <c r="I227"/>
      <c r="O227"/>
      <c r="P227"/>
      <c r="Q227"/>
      <c r="R227"/>
      <c r="S227"/>
      <c r="T227"/>
      <c r="U227"/>
      <c r="V227"/>
      <c r="W227"/>
      <c r="X227"/>
      <c r="Y227"/>
      <c r="Z227"/>
      <c r="AA227"/>
    </row>
    <row r="228" spans="1:27" ht="12.75">
      <c r="A228"/>
      <c r="B228"/>
      <c r="C228"/>
      <c r="D228" s="6"/>
      <c r="E228"/>
      <c r="F228"/>
      <c r="G228" s="1"/>
      <c r="I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12.75">
      <c r="A229"/>
      <c r="B229"/>
      <c r="C229"/>
      <c r="D229" s="6"/>
      <c r="E229"/>
      <c r="F229"/>
      <c r="G229" s="1"/>
      <c r="I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.75">
      <c r="A230"/>
      <c r="B230"/>
      <c r="C230"/>
      <c r="D230" s="6"/>
      <c r="E230"/>
      <c r="F230"/>
      <c r="G230" s="1"/>
      <c r="I230"/>
      <c r="O230"/>
      <c r="P230"/>
      <c r="Q230"/>
      <c r="R230"/>
      <c r="S230"/>
      <c r="T230"/>
      <c r="U230"/>
      <c r="V230"/>
      <c r="W230"/>
      <c r="X230"/>
      <c r="Y230"/>
      <c r="Z230"/>
      <c r="AA230"/>
    </row>
    <row r="231" spans="1:27" ht="12.75">
      <c r="A231"/>
      <c r="B231"/>
      <c r="C231"/>
      <c r="D231" s="6"/>
      <c r="E231"/>
      <c r="F231"/>
      <c r="G231" s="1"/>
      <c r="I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12.75">
      <c r="A232"/>
      <c r="B232"/>
      <c r="C232"/>
      <c r="D232" s="6"/>
      <c r="E232"/>
      <c r="F232"/>
      <c r="G232" s="1"/>
      <c r="I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>
      <c r="A233"/>
      <c r="B233"/>
      <c r="C233"/>
      <c r="D233" s="6"/>
      <c r="E233"/>
      <c r="F233"/>
      <c r="G233" s="1"/>
      <c r="I233"/>
      <c r="O233"/>
      <c r="P233"/>
      <c r="Q233"/>
      <c r="R233"/>
      <c r="S233"/>
      <c r="T233"/>
      <c r="U233"/>
      <c r="V233"/>
      <c r="W233"/>
      <c r="X233"/>
      <c r="Y233"/>
      <c r="Z233"/>
      <c r="AA233"/>
    </row>
    <row r="234" spans="1:27" ht="12.75">
      <c r="A234"/>
      <c r="B234"/>
      <c r="C234"/>
      <c r="D234" s="6"/>
      <c r="E234"/>
      <c r="F234"/>
      <c r="G234" s="1"/>
      <c r="I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12.75">
      <c r="A235"/>
      <c r="B235"/>
      <c r="C235"/>
      <c r="D235" s="6"/>
      <c r="E235"/>
      <c r="F235"/>
      <c r="G235" s="1"/>
      <c r="I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.75">
      <c r="A236"/>
      <c r="B236"/>
      <c r="C236"/>
      <c r="D236" s="6"/>
      <c r="E236"/>
      <c r="F236"/>
      <c r="G236" s="1"/>
      <c r="I236"/>
      <c r="O236"/>
      <c r="P236"/>
      <c r="Q236"/>
      <c r="R236"/>
      <c r="S236"/>
      <c r="T236"/>
      <c r="U236"/>
      <c r="V236"/>
      <c r="W236"/>
      <c r="X236"/>
      <c r="Y236"/>
      <c r="Z236"/>
      <c r="AA236"/>
    </row>
    <row r="237" spans="1:27" ht="12.75">
      <c r="A237"/>
      <c r="B237"/>
      <c r="C237"/>
      <c r="D237" s="6"/>
      <c r="E237"/>
      <c r="F237"/>
      <c r="G237" s="1"/>
      <c r="I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12.75">
      <c r="A238"/>
      <c r="B238"/>
      <c r="C238"/>
      <c r="D238" s="6"/>
      <c r="E238"/>
      <c r="F238"/>
      <c r="G238" s="1"/>
      <c r="I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.75">
      <c r="A239"/>
      <c r="B239"/>
      <c r="C239"/>
      <c r="D239" s="6"/>
      <c r="E239"/>
      <c r="F239"/>
      <c r="G239" s="1"/>
      <c r="I239"/>
      <c r="O239"/>
      <c r="P239"/>
      <c r="Q239"/>
      <c r="R239"/>
      <c r="S239"/>
      <c r="T239"/>
      <c r="U239"/>
      <c r="V239"/>
      <c r="W239"/>
      <c r="X239"/>
      <c r="Y239"/>
      <c r="Z239"/>
      <c r="AA239"/>
    </row>
    <row r="240" spans="1:27" ht="12.75">
      <c r="A240"/>
      <c r="B240"/>
      <c r="C240"/>
      <c r="D240" s="6"/>
      <c r="E240"/>
      <c r="F240"/>
      <c r="G240" s="1"/>
      <c r="I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12.75">
      <c r="A241"/>
      <c r="B241"/>
      <c r="C241"/>
      <c r="D241" s="6"/>
      <c r="E241"/>
      <c r="F241"/>
      <c r="G241" s="1"/>
      <c r="I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.75">
      <c r="A242"/>
      <c r="B242"/>
      <c r="C242"/>
      <c r="D242" s="6"/>
      <c r="E242"/>
      <c r="F242"/>
      <c r="G242" s="1"/>
      <c r="I242"/>
      <c r="O242"/>
      <c r="P242"/>
      <c r="Q242"/>
      <c r="R242"/>
      <c r="S242"/>
      <c r="T242"/>
      <c r="U242"/>
      <c r="V242"/>
      <c r="W242"/>
      <c r="X242"/>
      <c r="Y242"/>
      <c r="Z242"/>
      <c r="AA242"/>
    </row>
    <row r="243" spans="1:27" ht="12.75">
      <c r="A243"/>
      <c r="B243"/>
      <c r="C243"/>
      <c r="D243" s="6"/>
      <c r="E243"/>
      <c r="F243"/>
      <c r="G243" s="1"/>
      <c r="I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12.75">
      <c r="A244"/>
      <c r="B244"/>
      <c r="C244"/>
      <c r="D244" s="6"/>
      <c r="E244"/>
      <c r="F244"/>
      <c r="G244" s="1"/>
      <c r="I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.75">
      <c r="A245"/>
      <c r="B245"/>
      <c r="C245"/>
      <c r="D245" s="6"/>
      <c r="E245"/>
      <c r="F245"/>
      <c r="G245" s="1"/>
      <c r="I245"/>
      <c r="O245"/>
      <c r="P245"/>
      <c r="Q245"/>
      <c r="R245"/>
      <c r="S245"/>
      <c r="T245"/>
      <c r="U245"/>
      <c r="V245"/>
      <c r="W245"/>
      <c r="X245"/>
      <c r="Y245"/>
      <c r="Z245"/>
      <c r="AA245"/>
    </row>
    <row r="246" spans="1:27" ht="12.75">
      <c r="A246"/>
      <c r="B246"/>
      <c r="C246"/>
      <c r="D246" s="6"/>
      <c r="E246"/>
      <c r="F246"/>
      <c r="G246" s="1"/>
      <c r="I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12.75">
      <c r="A247"/>
      <c r="B247"/>
      <c r="C247"/>
      <c r="D247" s="6"/>
      <c r="E247"/>
      <c r="F247"/>
      <c r="G247" s="1"/>
      <c r="I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.75">
      <c r="A248"/>
      <c r="B248"/>
      <c r="C248"/>
      <c r="D248" s="6"/>
      <c r="E248"/>
      <c r="F248"/>
      <c r="G248" s="1"/>
      <c r="I248"/>
      <c r="O248"/>
      <c r="P248"/>
      <c r="Q248"/>
      <c r="R248"/>
      <c r="S248"/>
      <c r="T248"/>
      <c r="U248"/>
      <c r="V248"/>
      <c r="W248"/>
      <c r="X248"/>
      <c r="Y248"/>
      <c r="Z248"/>
      <c r="AA248"/>
    </row>
    <row r="249" spans="1:27" ht="12.75">
      <c r="A249"/>
      <c r="B249"/>
      <c r="C249"/>
      <c r="D249" s="6"/>
      <c r="E249"/>
      <c r="F249"/>
      <c r="G249" s="1"/>
      <c r="I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12.75">
      <c r="A250"/>
      <c r="B250"/>
      <c r="C250"/>
      <c r="D250" s="6"/>
      <c r="E250"/>
      <c r="F250"/>
      <c r="G250" s="1"/>
      <c r="I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.75">
      <c r="A251"/>
      <c r="B251"/>
      <c r="C251"/>
      <c r="D251" s="6"/>
      <c r="E251"/>
      <c r="F251"/>
      <c r="G251" s="1"/>
      <c r="I251"/>
      <c r="O251"/>
      <c r="P251"/>
      <c r="Q251"/>
      <c r="R251"/>
      <c r="S251"/>
      <c r="T251"/>
      <c r="U251"/>
      <c r="V251"/>
      <c r="W251"/>
      <c r="X251"/>
      <c r="Y251"/>
      <c r="Z251"/>
      <c r="AA251"/>
    </row>
    <row r="252" spans="1:27" ht="12.75">
      <c r="A252"/>
      <c r="B252"/>
      <c r="C252"/>
      <c r="D252" s="6"/>
      <c r="E252"/>
      <c r="F252"/>
      <c r="G252" s="1"/>
      <c r="I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12.75">
      <c r="A253"/>
      <c r="B253"/>
      <c r="C253"/>
      <c r="D253" s="6"/>
      <c r="E253"/>
      <c r="F253"/>
      <c r="G253" s="1"/>
      <c r="I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.75">
      <c r="A254"/>
      <c r="B254"/>
      <c r="C254"/>
      <c r="D254" s="6"/>
      <c r="E254"/>
      <c r="F254"/>
      <c r="G254" s="1"/>
      <c r="I254"/>
      <c r="O254"/>
      <c r="P254"/>
      <c r="Q254"/>
      <c r="R254"/>
      <c r="S254"/>
      <c r="T254"/>
      <c r="U254"/>
      <c r="V254"/>
      <c r="W254"/>
      <c r="X254"/>
      <c r="Y254"/>
      <c r="Z254"/>
      <c r="AA254"/>
    </row>
    <row r="255" spans="1:27" ht="12.75">
      <c r="A255"/>
      <c r="B255"/>
      <c r="C255"/>
      <c r="D255" s="6"/>
      <c r="E255"/>
      <c r="F255"/>
      <c r="G255" s="1"/>
      <c r="I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12.75">
      <c r="A256"/>
      <c r="B256"/>
      <c r="C256"/>
      <c r="D256" s="6"/>
      <c r="E256"/>
      <c r="F256"/>
      <c r="G256" s="1"/>
      <c r="I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.75">
      <c r="A257"/>
      <c r="B257"/>
      <c r="C257"/>
      <c r="D257" s="6"/>
      <c r="E257"/>
      <c r="F257"/>
      <c r="G257" s="1"/>
      <c r="I257"/>
      <c r="O257"/>
      <c r="P257"/>
      <c r="Q257"/>
      <c r="R257"/>
      <c r="S257"/>
      <c r="T257"/>
      <c r="U257"/>
      <c r="V257"/>
      <c r="W257"/>
      <c r="X257"/>
      <c r="Y257"/>
      <c r="Z257"/>
      <c r="AA257"/>
    </row>
    <row r="258" spans="1:27" ht="12.75">
      <c r="A258"/>
      <c r="B258"/>
      <c r="C258"/>
      <c r="D258" s="6"/>
      <c r="E258"/>
      <c r="F258"/>
      <c r="G258" s="1"/>
      <c r="I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12.75">
      <c r="A259"/>
      <c r="B259"/>
      <c r="C259"/>
      <c r="D259" s="6"/>
      <c r="E259"/>
      <c r="F259"/>
      <c r="G259" s="1"/>
      <c r="I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.75">
      <c r="A260"/>
      <c r="B260"/>
      <c r="C260"/>
      <c r="D260" s="6"/>
      <c r="E260"/>
      <c r="F260"/>
      <c r="G260" s="1"/>
      <c r="I260"/>
      <c r="O260"/>
      <c r="P260"/>
      <c r="Q260"/>
      <c r="R260"/>
      <c r="S260"/>
      <c r="T260"/>
      <c r="U260"/>
      <c r="V260"/>
      <c r="W260"/>
      <c r="X260"/>
      <c r="Y260"/>
      <c r="Z260"/>
      <c r="AA260"/>
    </row>
    <row r="261" spans="1:27" ht="12.75">
      <c r="A261"/>
      <c r="B261"/>
      <c r="C261"/>
      <c r="D261" s="6"/>
      <c r="E261"/>
      <c r="F261"/>
      <c r="G261" s="1"/>
      <c r="I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12.75">
      <c r="A262"/>
      <c r="B262"/>
      <c r="C262"/>
      <c r="D262" s="6"/>
      <c r="E262"/>
      <c r="F262"/>
      <c r="G262" s="1"/>
      <c r="I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.75">
      <c r="A263"/>
      <c r="B263"/>
      <c r="C263"/>
      <c r="D263" s="6"/>
      <c r="E263"/>
      <c r="F263"/>
      <c r="G263" s="1"/>
      <c r="I263"/>
      <c r="O263"/>
      <c r="P263"/>
      <c r="Q263"/>
      <c r="R263"/>
      <c r="S263"/>
      <c r="T263"/>
      <c r="U263"/>
      <c r="V263"/>
      <c r="W263"/>
      <c r="X263"/>
      <c r="Y263"/>
      <c r="Z263"/>
      <c r="AA263"/>
    </row>
    <row r="264" spans="1:27" ht="12.75">
      <c r="A264"/>
      <c r="B264"/>
      <c r="C264"/>
      <c r="D264" s="6"/>
      <c r="E264"/>
      <c r="F264"/>
      <c r="G264" s="1"/>
      <c r="I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12.75">
      <c r="A265"/>
      <c r="B265"/>
      <c r="C265"/>
      <c r="D265" s="6"/>
      <c r="E265"/>
      <c r="F265"/>
      <c r="G265" s="1"/>
      <c r="I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>
      <c r="A266"/>
      <c r="B266"/>
      <c r="C266"/>
      <c r="D266" s="6"/>
      <c r="E266"/>
      <c r="F266"/>
      <c r="G266" s="1"/>
      <c r="I266"/>
      <c r="O266"/>
      <c r="P266"/>
      <c r="Q266"/>
      <c r="R266"/>
      <c r="S266"/>
      <c r="T266"/>
      <c r="U266"/>
      <c r="V266"/>
      <c r="W266"/>
      <c r="X266"/>
      <c r="Y266"/>
      <c r="Z266"/>
      <c r="AA266"/>
    </row>
    <row r="267" spans="1:27" ht="12.75">
      <c r="A267"/>
      <c r="B267"/>
      <c r="C267"/>
      <c r="D267" s="6"/>
      <c r="E267"/>
      <c r="F267"/>
      <c r="G267" s="1"/>
      <c r="I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12.75">
      <c r="A268"/>
      <c r="B268"/>
      <c r="C268"/>
      <c r="D268" s="6"/>
      <c r="E268"/>
      <c r="F268"/>
      <c r="G268" s="1"/>
      <c r="I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>
      <c r="A269"/>
      <c r="B269"/>
      <c r="C269"/>
      <c r="D269" s="6"/>
      <c r="E269"/>
      <c r="F269"/>
      <c r="G269" s="1"/>
      <c r="I269"/>
      <c r="O269"/>
      <c r="P269"/>
      <c r="Q269"/>
      <c r="R269"/>
      <c r="S269"/>
      <c r="T269"/>
      <c r="U269"/>
      <c r="V269"/>
      <c r="W269"/>
      <c r="X269"/>
      <c r="Y269"/>
      <c r="Z269"/>
      <c r="AA269"/>
    </row>
    <row r="270" spans="1:27" ht="12.75">
      <c r="A270"/>
      <c r="B270"/>
      <c r="C270"/>
      <c r="D270" s="6"/>
      <c r="E270"/>
      <c r="F270"/>
      <c r="G270" s="1"/>
      <c r="I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12.75">
      <c r="A271"/>
      <c r="B271"/>
      <c r="C271"/>
      <c r="D271" s="6"/>
      <c r="E271"/>
      <c r="F271"/>
      <c r="G271" s="1"/>
      <c r="I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>
      <c r="A272"/>
      <c r="B272"/>
      <c r="C272"/>
      <c r="D272" s="6"/>
      <c r="E272"/>
      <c r="F272"/>
      <c r="G272" s="1"/>
      <c r="I272"/>
      <c r="O272"/>
      <c r="P272"/>
      <c r="Q272"/>
      <c r="R272"/>
      <c r="S272"/>
      <c r="T272"/>
      <c r="U272"/>
      <c r="V272"/>
      <c r="W272"/>
      <c r="X272"/>
      <c r="Y272"/>
      <c r="Z272"/>
      <c r="AA272"/>
    </row>
    <row r="273" spans="1:27" ht="12.75">
      <c r="A273"/>
      <c r="B273"/>
      <c r="C273"/>
      <c r="D273" s="6"/>
      <c r="E273"/>
      <c r="F273"/>
      <c r="G273" s="1"/>
      <c r="I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12.75">
      <c r="A274"/>
      <c r="B274"/>
      <c r="C274"/>
      <c r="D274" s="6"/>
      <c r="E274"/>
      <c r="F274"/>
      <c r="G274" s="1"/>
      <c r="I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>
      <c r="A275"/>
      <c r="B275"/>
      <c r="C275"/>
      <c r="D275" s="6"/>
      <c r="E275"/>
      <c r="F275"/>
      <c r="G275" s="1"/>
      <c r="I275"/>
      <c r="O275"/>
      <c r="P275"/>
      <c r="Q275"/>
      <c r="R275"/>
      <c r="S275"/>
      <c r="T275"/>
      <c r="U275"/>
      <c r="V275"/>
      <c r="W275"/>
      <c r="X275"/>
      <c r="Y275"/>
      <c r="Z275"/>
      <c r="AA275"/>
    </row>
    <row r="276" spans="1:27" ht="12.75">
      <c r="A276"/>
      <c r="B276"/>
      <c r="C276"/>
      <c r="D276" s="6"/>
      <c r="E276"/>
      <c r="F276"/>
      <c r="G276" s="1"/>
      <c r="I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12.75">
      <c r="A277"/>
      <c r="B277"/>
      <c r="C277"/>
      <c r="D277" s="6"/>
      <c r="E277"/>
      <c r="F277"/>
      <c r="G277" s="1"/>
      <c r="I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>
      <c r="A278"/>
      <c r="B278"/>
      <c r="C278"/>
      <c r="D278" s="6"/>
      <c r="E278"/>
      <c r="F278"/>
      <c r="G278" s="1"/>
      <c r="I278"/>
      <c r="O278"/>
      <c r="P278"/>
      <c r="Q278"/>
      <c r="R278"/>
      <c r="S278"/>
      <c r="T278"/>
      <c r="U278"/>
      <c r="V278"/>
      <c r="W278"/>
      <c r="X278"/>
      <c r="Y278"/>
      <c r="Z278"/>
      <c r="AA278"/>
    </row>
    <row r="279" spans="1:27" ht="12.75">
      <c r="A279"/>
      <c r="B279"/>
      <c r="C279"/>
      <c r="D279" s="6"/>
      <c r="E279"/>
      <c r="F279"/>
      <c r="G279" s="1"/>
      <c r="I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12.75">
      <c r="A280"/>
      <c r="B280"/>
      <c r="C280"/>
      <c r="D280" s="6"/>
      <c r="E280"/>
      <c r="F280"/>
      <c r="G280" s="1"/>
      <c r="I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.75">
      <c r="A281"/>
      <c r="B281"/>
      <c r="C281"/>
      <c r="D281" s="6"/>
      <c r="E281"/>
      <c r="F281"/>
      <c r="G281" s="1"/>
      <c r="I281"/>
      <c r="O281"/>
      <c r="P281"/>
      <c r="Q281"/>
      <c r="R281"/>
      <c r="S281"/>
      <c r="T281"/>
      <c r="U281"/>
      <c r="V281"/>
      <c r="W281"/>
      <c r="X281"/>
      <c r="Y281"/>
      <c r="Z281"/>
      <c r="AA281"/>
    </row>
    <row r="282" spans="1:27" ht="12.75">
      <c r="A282"/>
      <c r="B282"/>
      <c r="C282"/>
      <c r="D282" s="6"/>
      <c r="E282"/>
      <c r="F282"/>
      <c r="G282" s="1"/>
      <c r="I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12.75">
      <c r="A283"/>
      <c r="B283"/>
      <c r="C283"/>
      <c r="D283" s="6"/>
      <c r="E283"/>
      <c r="F283"/>
      <c r="G283" s="1"/>
      <c r="I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.75">
      <c r="A284"/>
      <c r="B284"/>
      <c r="C284"/>
      <c r="D284" s="6"/>
      <c r="E284"/>
      <c r="F284"/>
      <c r="G284" s="1"/>
      <c r="I284"/>
      <c r="O284"/>
      <c r="P284"/>
      <c r="Q284"/>
      <c r="R284"/>
      <c r="S284"/>
      <c r="T284"/>
      <c r="U284"/>
      <c r="V284"/>
      <c r="W284"/>
      <c r="X284"/>
      <c r="Y284"/>
      <c r="Z284"/>
      <c r="AA284"/>
    </row>
    <row r="285" spans="1:27" ht="12.75">
      <c r="A285"/>
      <c r="B285"/>
      <c r="C285"/>
      <c r="D285" s="6"/>
      <c r="E285"/>
      <c r="F285"/>
      <c r="G285" s="1"/>
      <c r="I2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12.75">
      <c r="A286"/>
      <c r="B286"/>
      <c r="C286"/>
      <c r="D286" s="6"/>
      <c r="E286"/>
      <c r="F286"/>
      <c r="G286" s="1"/>
      <c r="I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.75">
      <c r="A287"/>
      <c r="B287"/>
      <c r="C287"/>
      <c r="D287" s="6"/>
      <c r="E287"/>
      <c r="F287"/>
      <c r="G287" s="1"/>
      <c r="I287"/>
      <c r="O287"/>
      <c r="P287"/>
      <c r="Q287"/>
      <c r="R287"/>
      <c r="S287"/>
      <c r="T287"/>
      <c r="U287"/>
      <c r="V287"/>
      <c r="W287"/>
      <c r="X287"/>
      <c r="Y287"/>
      <c r="Z287"/>
      <c r="AA287"/>
    </row>
    <row r="288" spans="1:27" ht="12.75">
      <c r="A288"/>
      <c r="B288"/>
      <c r="C288"/>
      <c r="D288" s="6"/>
      <c r="E288"/>
      <c r="F288"/>
      <c r="G288" s="1"/>
      <c r="I288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12.75">
      <c r="A289"/>
      <c r="B289"/>
      <c r="C289"/>
      <c r="D289" s="6"/>
      <c r="E289"/>
      <c r="F289"/>
      <c r="G289" s="1"/>
      <c r="I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.75">
      <c r="A290"/>
      <c r="B290"/>
      <c r="C290"/>
      <c r="D290" s="6"/>
      <c r="E290"/>
      <c r="F290"/>
      <c r="G290" s="1"/>
      <c r="I290"/>
      <c r="O290"/>
      <c r="P290"/>
      <c r="Q290"/>
      <c r="R290"/>
      <c r="S290"/>
      <c r="T290"/>
      <c r="U290"/>
      <c r="V290"/>
      <c r="W290"/>
      <c r="X290"/>
      <c r="Y290"/>
      <c r="Z290"/>
      <c r="AA290"/>
    </row>
    <row r="291" spans="1:27" ht="12.75">
      <c r="A291"/>
      <c r="B291"/>
      <c r="C291"/>
      <c r="D291" s="6"/>
      <c r="E291"/>
      <c r="F291"/>
      <c r="G291" s="1"/>
      <c r="I291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12.75">
      <c r="A292"/>
      <c r="B292"/>
      <c r="C292"/>
      <c r="D292" s="6"/>
      <c r="E292"/>
      <c r="F292"/>
      <c r="G292" s="1"/>
      <c r="I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.75">
      <c r="A293"/>
      <c r="B293"/>
      <c r="C293"/>
      <c r="D293" s="6"/>
      <c r="E293"/>
      <c r="F293"/>
      <c r="G293" s="1"/>
      <c r="I293"/>
      <c r="O293"/>
      <c r="P293"/>
      <c r="Q293"/>
      <c r="R293"/>
      <c r="S293"/>
      <c r="T293"/>
      <c r="U293"/>
      <c r="V293"/>
      <c r="W293"/>
      <c r="X293"/>
      <c r="Y293"/>
      <c r="Z293"/>
      <c r="AA293"/>
    </row>
    <row r="294" spans="1:27" ht="12.75">
      <c r="A294"/>
      <c r="B294"/>
      <c r="C294"/>
      <c r="D294" s="6"/>
      <c r="E294"/>
      <c r="F294"/>
      <c r="G294" s="1"/>
      <c r="I294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12.75">
      <c r="A295"/>
      <c r="B295"/>
      <c r="C295"/>
      <c r="D295" s="6"/>
      <c r="E295"/>
      <c r="F295"/>
      <c r="G295" s="1"/>
      <c r="I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.75">
      <c r="A296"/>
      <c r="B296"/>
      <c r="C296"/>
      <c r="D296" s="6"/>
      <c r="E296"/>
      <c r="F296"/>
      <c r="G296" s="1"/>
      <c r="I296"/>
      <c r="O296"/>
      <c r="P296"/>
      <c r="Q296"/>
      <c r="R296"/>
      <c r="S296"/>
      <c r="T296"/>
      <c r="U296"/>
      <c r="V296"/>
      <c r="W296"/>
      <c r="X296"/>
      <c r="Y296"/>
      <c r="Z296"/>
      <c r="AA296"/>
    </row>
    <row r="297" spans="1:27" ht="12.75">
      <c r="A297"/>
      <c r="B297"/>
      <c r="C297"/>
      <c r="D297" s="6"/>
      <c r="E297"/>
      <c r="F297"/>
      <c r="G297" s="1"/>
      <c r="I297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12.75">
      <c r="A298"/>
      <c r="B298"/>
      <c r="C298"/>
      <c r="D298" s="6"/>
      <c r="E298"/>
      <c r="F298"/>
      <c r="G298" s="1"/>
      <c r="I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.75">
      <c r="A299"/>
      <c r="B299"/>
      <c r="C299"/>
      <c r="D299" s="6"/>
      <c r="E299"/>
      <c r="F299"/>
      <c r="G299" s="1"/>
      <c r="I299"/>
      <c r="O299"/>
      <c r="P299"/>
      <c r="Q299"/>
      <c r="R299"/>
      <c r="S299"/>
      <c r="T299"/>
      <c r="U299"/>
      <c r="V299"/>
      <c r="W299"/>
      <c r="X299"/>
      <c r="Y299"/>
      <c r="Z299"/>
      <c r="AA299"/>
    </row>
    <row r="300" spans="1:27" ht="12.75">
      <c r="A300"/>
      <c r="B300"/>
      <c r="C300"/>
      <c r="D300" s="6"/>
      <c r="E300"/>
      <c r="F300"/>
      <c r="G300" s="1"/>
      <c r="I30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2.75">
      <c r="A301"/>
      <c r="B301"/>
      <c r="C301"/>
      <c r="D301" s="6"/>
      <c r="E301"/>
      <c r="F301"/>
      <c r="G301" s="1"/>
      <c r="I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.75">
      <c r="A302"/>
      <c r="B302"/>
      <c r="C302"/>
      <c r="D302" s="6"/>
      <c r="E302"/>
      <c r="F302"/>
      <c r="G302" s="1"/>
      <c r="I302"/>
      <c r="O302"/>
      <c r="P302"/>
      <c r="Q302"/>
      <c r="R302"/>
      <c r="S302"/>
      <c r="T302"/>
      <c r="U302"/>
      <c r="V302"/>
      <c r="W302"/>
      <c r="X302"/>
      <c r="Y302"/>
      <c r="Z302"/>
      <c r="AA302"/>
    </row>
    <row r="303" spans="1:27" ht="12.75">
      <c r="A303"/>
      <c r="B303"/>
      <c r="C303"/>
      <c r="D303" s="6"/>
      <c r="E303"/>
      <c r="F303"/>
      <c r="G303" s="1"/>
      <c r="I303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12.75">
      <c r="A304"/>
      <c r="B304"/>
      <c r="C304"/>
      <c r="D304" s="6"/>
      <c r="E304"/>
      <c r="F304"/>
      <c r="G304" s="1"/>
      <c r="I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.75">
      <c r="A305"/>
      <c r="B305"/>
      <c r="C305"/>
      <c r="D305" s="6"/>
      <c r="E305"/>
      <c r="F305"/>
      <c r="G305" s="1"/>
      <c r="I305"/>
      <c r="O305"/>
      <c r="P305"/>
      <c r="Q305"/>
      <c r="R305"/>
      <c r="S305"/>
      <c r="T305"/>
      <c r="U305"/>
      <c r="V305"/>
      <c r="W305"/>
      <c r="X305"/>
      <c r="Y305"/>
      <c r="Z305"/>
      <c r="AA305"/>
    </row>
    <row r="306" spans="1:27" ht="12.75">
      <c r="A306"/>
      <c r="B306"/>
      <c r="C306"/>
      <c r="D306" s="6"/>
      <c r="E306"/>
      <c r="F306"/>
      <c r="G306" s="1"/>
      <c r="I306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12.75">
      <c r="A307"/>
      <c r="B307"/>
      <c r="C307"/>
      <c r="D307" s="6"/>
      <c r="E307"/>
      <c r="F307"/>
      <c r="G307" s="1"/>
      <c r="I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.75">
      <c r="A308"/>
      <c r="B308"/>
      <c r="C308"/>
      <c r="D308" s="6"/>
      <c r="E308"/>
      <c r="F308"/>
      <c r="G308" s="1"/>
      <c r="I308"/>
      <c r="O308"/>
      <c r="P308"/>
      <c r="Q308"/>
      <c r="R308"/>
      <c r="S308"/>
      <c r="T308"/>
      <c r="U308"/>
      <c r="V308"/>
      <c r="W308"/>
      <c r="X308"/>
      <c r="Y308"/>
      <c r="Z308"/>
      <c r="AA308"/>
    </row>
    <row r="309" spans="1:27" ht="12.75">
      <c r="A309"/>
      <c r="B309"/>
      <c r="C309"/>
      <c r="D309" s="6"/>
      <c r="E309"/>
      <c r="F309"/>
      <c r="G309" s="1"/>
      <c r="I30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12.75">
      <c r="A310"/>
      <c r="B310"/>
      <c r="C310"/>
      <c r="D310" s="6"/>
      <c r="E310"/>
      <c r="F310"/>
      <c r="G310" s="1"/>
      <c r="I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.75">
      <c r="A311"/>
      <c r="B311"/>
      <c r="C311"/>
      <c r="D311" s="6"/>
      <c r="E311"/>
      <c r="F311"/>
      <c r="G311" s="1"/>
      <c r="I311"/>
      <c r="O311"/>
      <c r="P311"/>
      <c r="Q311"/>
      <c r="R311"/>
      <c r="S311"/>
      <c r="T311"/>
      <c r="U311"/>
      <c r="V311"/>
      <c r="W311"/>
      <c r="X311"/>
      <c r="Y311"/>
      <c r="Z311"/>
      <c r="AA311"/>
    </row>
    <row r="312" spans="1:27" ht="12.75">
      <c r="A312"/>
      <c r="B312"/>
      <c r="C312"/>
      <c r="D312" s="6"/>
      <c r="E312"/>
      <c r="F312"/>
      <c r="G312" s="1"/>
      <c r="I312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12.75">
      <c r="A313"/>
      <c r="B313"/>
      <c r="C313"/>
      <c r="D313" s="6"/>
      <c r="E313"/>
      <c r="F313"/>
      <c r="G313" s="1"/>
      <c r="I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.75">
      <c r="A314"/>
      <c r="B314"/>
      <c r="C314"/>
      <c r="D314" s="6"/>
      <c r="E314"/>
      <c r="F314"/>
      <c r="G314" s="1"/>
      <c r="I314"/>
      <c r="O314"/>
      <c r="P314"/>
      <c r="Q314"/>
      <c r="R314"/>
      <c r="S314"/>
      <c r="T314"/>
      <c r="U314"/>
      <c r="V314"/>
      <c r="W314"/>
      <c r="X314"/>
      <c r="Y314"/>
      <c r="Z314"/>
      <c r="AA314"/>
    </row>
    <row r="315" spans="1:27" ht="12.75">
      <c r="A315"/>
      <c r="B315"/>
      <c r="C315"/>
      <c r="D315" s="6"/>
      <c r="E315"/>
      <c r="F315"/>
      <c r="G315" s="1"/>
      <c r="I315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12.75">
      <c r="A316"/>
      <c r="B316"/>
      <c r="C316"/>
      <c r="D316" s="6"/>
      <c r="E316"/>
      <c r="F316"/>
      <c r="G316" s="1"/>
      <c r="I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.75">
      <c r="A317"/>
      <c r="B317"/>
      <c r="C317"/>
      <c r="D317" s="6"/>
      <c r="E317"/>
      <c r="F317"/>
      <c r="G317" s="1"/>
      <c r="I317"/>
      <c r="O317"/>
      <c r="P317"/>
      <c r="Q317"/>
      <c r="R317"/>
      <c r="S317"/>
      <c r="T317"/>
      <c r="U317"/>
      <c r="V317"/>
      <c r="W317"/>
      <c r="X317"/>
      <c r="Y317"/>
      <c r="Z317"/>
      <c r="AA317"/>
    </row>
    <row r="318" spans="1:27" ht="12.75">
      <c r="A318"/>
      <c r="B318"/>
      <c r="C318"/>
      <c r="D318" s="6"/>
      <c r="E318"/>
      <c r="F318"/>
      <c r="G318" s="1"/>
      <c r="I318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12.75">
      <c r="A319"/>
      <c r="B319"/>
      <c r="C319"/>
      <c r="D319" s="6"/>
      <c r="E319"/>
      <c r="F319"/>
      <c r="G319" s="1"/>
      <c r="I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.75">
      <c r="A320"/>
      <c r="B320"/>
      <c r="C320"/>
      <c r="D320" s="6"/>
      <c r="E320"/>
      <c r="F320"/>
      <c r="G320" s="1"/>
      <c r="I320"/>
      <c r="O320"/>
      <c r="P320"/>
      <c r="Q320"/>
      <c r="R320"/>
      <c r="S320"/>
      <c r="T320"/>
      <c r="U320"/>
      <c r="V320"/>
      <c r="W320"/>
      <c r="X320"/>
      <c r="Y320"/>
      <c r="Z320"/>
      <c r="AA320"/>
    </row>
    <row r="321" spans="1:27" ht="12.75">
      <c r="A321"/>
      <c r="B321"/>
      <c r="C321"/>
      <c r="D321" s="6"/>
      <c r="E321"/>
      <c r="F321"/>
      <c r="G321" s="1"/>
      <c r="I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12.75">
      <c r="A322"/>
      <c r="B322"/>
      <c r="C322"/>
      <c r="D322" s="6"/>
      <c r="E322"/>
      <c r="F322"/>
      <c r="G322" s="1"/>
      <c r="I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.75">
      <c r="A323"/>
      <c r="B323"/>
      <c r="C323"/>
      <c r="D323" s="6"/>
      <c r="E323"/>
      <c r="F323"/>
      <c r="G323" s="1"/>
      <c r="I323"/>
      <c r="O323"/>
      <c r="P323"/>
      <c r="Q323"/>
      <c r="R323"/>
      <c r="S323"/>
      <c r="T323"/>
      <c r="U323"/>
      <c r="V323"/>
      <c r="W323"/>
      <c r="X323"/>
      <c r="Y323"/>
      <c r="Z323"/>
      <c r="AA323"/>
    </row>
    <row r="324" spans="1:27" ht="12.75">
      <c r="A324"/>
      <c r="B324"/>
      <c r="C324"/>
      <c r="D324" s="6"/>
      <c r="E324"/>
      <c r="F324"/>
      <c r="G324" s="1"/>
      <c r="I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12.75">
      <c r="A325"/>
      <c r="B325"/>
      <c r="C325"/>
      <c r="D325" s="6"/>
      <c r="E325"/>
      <c r="F325"/>
      <c r="G325" s="1"/>
      <c r="I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.75">
      <c r="A326"/>
      <c r="B326"/>
      <c r="C326"/>
      <c r="D326" s="6"/>
      <c r="E326"/>
      <c r="F326"/>
      <c r="G326" s="1"/>
      <c r="I326"/>
      <c r="O326"/>
      <c r="P326"/>
      <c r="Q326"/>
      <c r="R326"/>
      <c r="S326"/>
      <c r="T326"/>
      <c r="U326"/>
      <c r="V326"/>
      <c r="W326"/>
      <c r="X326"/>
      <c r="Y326"/>
      <c r="Z326"/>
      <c r="AA326"/>
    </row>
    <row r="327" spans="1:27" ht="12.75">
      <c r="A327"/>
      <c r="B327"/>
      <c r="C327"/>
      <c r="D327" s="6"/>
      <c r="E327"/>
      <c r="F327"/>
      <c r="G327" s="1"/>
      <c r="I327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12.75">
      <c r="A328"/>
      <c r="B328"/>
      <c r="C328"/>
      <c r="D328" s="6"/>
      <c r="E328"/>
      <c r="F328"/>
      <c r="G328" s="1"/>
      <c r="I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.75">
      <c r="A329"/>
      <c r="B329"/>
      <c r="C329"/>
      <c r="D329" s="6"/>
      <c r="E329"/>
      <c r="F329"/>
      <c r="G329" s="1"/>
      <c r="I329"/>
      <c r="O329"/>
      <c r="P329"/>
      <c r="Q329"/>
      <c r="R329"/>
      <c r="S329"/>
      <c r="T329"/>
      <c r="U329"/>
      <c r="V329"/>
      <c r="W329"/>
      <c r="X329"/>
      <c r="Y329"/>
      <c r="Z329"/>
      <c r="AA329"/>
    </row>
    <row r="330" spans="1:27" ht="12.75">
      <c r="A330"/>
      <c r="B330"/>
      <c r="C330"/>
      <c r="D330" s="6"/>
      <c r="E330"/>
      <c r="F330"/>
      <c r="G330" s="1"/>
      <c r="I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12.75">
      <c r="A331"/>
      <c r="B331"/>
      <c r="C331"/>
      <c r="D331" s="6"/>
      <c r="E331"/>
      <c r="F331"/>
      <c r="G331" s="1"/>
      <c r="I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.75">
      <c r="A332"/>
      <c r="B332"/>
      <c r="C332"/>
      <c r="D332" s="6"/>
      <c r="E332"/>
      <c r="F332"/>
      <c r="G332" s="1"/>
      <c r="I332"/>
      <c r="O332"/>
      <c r="P332"/>
      <c r="Q332"/>
      <c r="R332"/>
      <c r="S332"/>
      <c r="T332"/>
      <c r="U332"/>
      <c r="V332"/>
      <c r="W332"/>
      <c r="X332"/>
      <c r="Y332"/>
      <c r="Z332"/>
      <c r="AA332"/>
    </row>
    <row r="333" spans="1:27" ht="12.75">
      <c r="A333"/>
      <c r="B333"/>
      <c r="C333"/>
      <c r="D333" s="6"/>
      <c r="E333"/>
      <c r="F333"/>
      <c r="G333" s="1"/>
      <c r="I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12.75">
      <c r="A334"/>
      <c r="B334"/>
      <c r="C334"/>
      <c r="D334" s="6"/>
      <c r="E334"/>
      <c r="F334"/>
      <c r="G334" s="1"/>
      <c r="I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.75">
      <c r="A335"/>
      <c r="B335"/>
      <c r="C335"/>
      <c r="D335" s="6"/>
      <c r="E335"/>
      <c r="F335"/>
      <c r="G335" s="1"/>
      <c r="I335"/>
      <c r="O335"/>
      <c r="P335"/>
      <c r="Q335"/>
      <c r="R335"/>
      <c r="S335"/>
      <c r="T335"/>
      <c r="U335"/>
      <c r="V335"/>
      <c r="W335"/>
      <c r="X335"/>
      <c r="Y335"/>
      <c r="Z335"/>
      <c r="AA335"/>
    </row>
    <row r="336" spans="1:27" ht="12.75">
      <c r="A336"/>
      <c r="B336"/>
      <c r="C336"/>
      <c r="D336" s="6"/>
      <c r="E336"/>
      <c r="F336"/>
      <c r="G336" s="1"/>
      <c r="I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12.75">
      <c r="A337"/>
      <c r="B337"/>
      <c r="C337"/>
      <c r="D337" s="6"/>
      <c r="E337"/>
      <c r="F337"/>
      <c r="G337" s="1"/>
      <c r="I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.75">
      <c r="A338"/>
      <c r="B338"/>
      <c r="C338"/>
      <c r="D338" s="6"/>
      <c r="E338"/>
      <c r="F338"/>
      <c r="G338" s="1"/>
      <c r="I338"/>
      <c r="O338"/>
      <c r="P338"/>
      <c r="Q338"/>
      <c r="R338"/>
      <c r="S338"/>
      <c r="T338"/>
      <c r="U338"/>
      <c r="V338"/>
      <c r="W338"/>
      <c r="X338"/>
      <c r="Y338"/>
      <c r="Z338"/>
      <c r="AA338"/>
    </row>
    <row r="339" spans="1:27" ht="12.75">
      <c r="A339"/>
      <c r="B339"/>
      <c r="C339"/>
      <c r="D339" s="6"/>
      <c r="E339"/>
      <c r="F339"/>
      <c r="G339" s="1"/>
      <c r="I33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12.75">
      <c r="A340"/>
      <c r="B340"/>
      <c r="C340"/>
      <c r="D340" s="6"/>
      <c r="E340"/>
      <c r="F340"/>
      <c r="G340" s="1"/>
      <c r="I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.75">
      <c r="A341"/>
      <c r="B341"/>
      <c r="C341"/>
      <c r="D341" s="6"/>
      <c r="E341"/>
      <c r="F341"/>
      <c r="G341" s="1"/>
      <c r="I341"/>
      <c r="O341"/>
      <c r="P341"/>
      <c r="Q341"/>
      <c r="R341"/>
      <c r="S341"/>
      <c r="T341"/>
      <c r="U341"/>
      <c r="V341"/>
      <c r="W341"/>
      <c r="X341"/>
      <c r="Y341"/>
      <c r="Z341"/>
      <c r="AA341"/>
    </row>
    <row r="342" spans="1:27" ht="12.75">
      <c r="A342"/>
      <c r="B342"/>
      <c r="C342"/>
      <c r="D342" s="6"/>
      <c r="E342"/>
      <c r="F342"/>
      <c r="G342" s="1"/>
      <c r="I342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12.75">
      <c r="A343"/>
      <c r="B343"/>
      <c r="C343"/>
      <c r="D343" s="6"/>
      <c r="E343"/>
      <c r="F343"/>
      <c r="G343" s="1"/>
      <c r="I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.75">
      <c r="A344"/>
      <c r="B344"/>
      <c r="C344"/>
      <c r="D344" s="6"/>
      <c r="E344"/>
      <c r="F344"/>
      <c r="G344" s="1"/>
      <c r="I344"/>
      <c r="O344"/>
      <c r="P344"/>
      <c r="Q344"/>
      <c r="R344"/>
      <c r="S344"/>
      <c r="T344"/>
      <c r="U344"/>
      <c r="V344"/>
      <c r="W344"/>
      <c r="X344"/>
      <c r="Y344"/>
      <c r="Z344"/>
      <c r="AA344"/>
    </row>
    <row r="345" spans="1:27" ht="12.75">
      <c r="A345"/>
      <c r="B345"/>
      <c r="C345"/>
      <c r="D345" s="6"/>
      <c r="E345"/>
      <c r="F345"/>
      <c r="G345" s="1"/>
      <c r="I345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12.75">
      <c r="A346"/>
      <c r="B346"/>
      <c r="C346"/>
      <c r="D346" s="6"/>
      <c r="E346"/>
      <c r="F346"/>
      <c r="G346" s="1"/>
      <c r="I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.75">
      <c r="A347"/>
      <c r="B347"/>
      <c r="C347"/>
      <c r="D347" s="6"/>
      <c r="E347"/>
      <c r="F347"/>
      <c r="G347" s="1"/>
      <c r="I347"/>
      <c r="O347"/>
      <c r="P347"/>
      <c r="Q347"/>
      <c r="R347"/>
      <c r="S347"/>
      <c r="T347"/>
      <c r="U347"/>
      <c r="V347"/>
      <c r="W347"/>
      <c r="X347"/>
      <c r="Y347"/>
      <c r="Z347"/>
      <c r="AA347"/>
    </row>
    <row r="348" spans="1:27" ht="12.75">
      <c r="A348"/>
      <c r="B348"/>
      <c r="C348"/>
      <c r="D348" s="6"/>
      <c r="E348"/>
      <c r="F348"/>
      <c r="G348" s="1"/>
      <c r="I348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12.75">
      <c r="A349"/>
      <c r="B349"/>
      <c r="C349"/>
      <c r="D349" s="6"/>
      <c r="E349"/>
      <c r="F349"/>
      <c r="G349" s="1"/>
      <c r="I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.75">
      <c r="A350"/>
      <c r="B350"/>
      <c r="C350"/>
      <c r="D350" s="6"/>
      <c r="E350"/>
      <c r="F350"/>
      <c r="G350" s="1"/>
      <c r="I350"/>
      <c r="O350"/>
      <c r="P350"/>
      <c r="Q350"/>
      <c r="R350"/>
      <c r="S350"/>
      <c r="T350"/>
      <c r="U350"/>
      <c r="V350"/>
      <c r="W350"/>
      <c r="X350"/>
      <c r="Y350"/>
      <c r="Z350"/>
      <c r="AA350"/>
    </row>
    <row r="351" spans="1:27" ht="12.75">
      <c r="A351"/>
      <c r="B351"/>
      <c r="C351"/>
      <c r="D351" s="6"/>
      <c r="E351"/>
      <c r="F351"/>
      <c r="G351" s="1"/>
      <c r="I351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12.75">
      <c r="A352"/>
      <c r="B352"/>
      <c r="C352"/>
      <c r="D352" s="6"/>
      <c r="E352"/>
      <c r="F352"/>
      <c r="G352" s="1"/>
      <c r="I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.75">
      <c r="A353"/>
      <c r="B353"/>
      <c r="C353"/>
      <c r="D353" s="6"/>
      <c r="E353"/>
      <c r="F353"/>
      <c r="G353" s="1"/>
      <c r="I353"/>
      <c r="O353"/>
      <c r="P353"/>
      <c r="Q353"/>
      <c r="R353"/>
      <c r="S353"/>
      <c r="T353"/>
      <c r="U353"/>
      <c r="V353"/>
      <c r="W353"/>
      <c r="X353"/>
      <c r="Y353"/>
      <c r="Z353"/>
      <c r="AA353"/>
    </row>
    <row r="354" spans="1:27" ht="12.75">
      <c r="A354"/>
      <c r="B354"/>
      <c r="C354"/>
      <c r="D354" s="6"/>
      <c r="E354"/>
      <c r="F354"/>
      <c r="G354" s="1"/>
      <c r="I354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12.75">
      <c r="A355"/>
      <c r="B355"/>
      <c r="C355"/>
      <c r="D355" s="6"/>
      <c r="E355"/>
      <c r="F355"/>
      <c r="G355" s="1"/>
      <c r="I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.75">
      <c r="A356"/>
      <c r="B356"/>
      <c r="C356"/>
      <c r="D356" s="6"/>
      <c r="E356"/>
      <c r="F356"/>
      <c r="G356" s="1"/>
      <c r="I356"/>
      <c r="O356"/>
      <c r="P356"/>
      <c r="Q356"/>
      <c r="R356"/>
      <c r="S356"/>
      <c r="T356"/>
      <c r="U356"/>
      <c r="V356"/>
      <c r="W356"/>
      <c r="X356"/>
      <c r="Y356"/>
      <c r="Z356"/>
      <c r="AA356"/>
    </row>
    <row r="357" spans="1:27" ht="12.75">
      <c r="A357"/>
      <c r="B357"/>
      <c r="C357"/>
      <c r="D357" s="6"/>
      <c r="E357"/>
      <c r="F357"/>
      <c r="G357" s="1"/>
      <c r="I357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12.75">
      <c r="A358"/>
      <c r="B358"/>
      <c r="C358"/>
      <c r="D358" s="6"/>
      <c r="E358"/>
      <c r="F358"/>
      <c r="G358" s="1"/>
      <c r="I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.75">
      <c r="A359"/>
      <c r="B359"/>
      <c r="C359"/>
      <c r="D359" s="6"/>
      <c r="E359"/>
      <c r="F359"/>
      <c r="G359" s="1"/>
      <c r="I359"/>
      <c r="O359"/>
      <c r="P359"/>
      <c r="Q359"/>
      <c r="R359"/>
      <c r="S359"/>
      <c r="T359"/>
      <c r="U359"/>
      <c r="V359"/>
      <c r="W359"/>
      <c r="X359"/>
      <c r="Y359"/>
      <c r="Z359"/>
      <c r="AA359"/>
    </row>
    <row r="360" spans="1:27" ht="12.75">
      <c r="A360"/>
      <c r="B360"/>
      <c r="C360"/>
      <c r="D360" s="6"/>
      <c r="E360"/>
      <c r="F360"/>
      <c r="G360" s="1"/>
      <c r="I36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12.75">
      <c r="A361"/>
      <c r="B361"/>
      <c r="C361"/>
      <c r="D361" s="6"/>
      <c r="E361"/>
      <c r="F361"/>
      <c r="G361" s="1"/>
      <c r="I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.75">
      <c r="A362"/>
      <c r="B362"/>
      <c r="C362"/>
      <c r="D362" s="6"/>
      <c r="E362"/>
      <c r="F362"/>
      <c r="G362" s="1"/>
      <c r="I362"/>
      <c r="O362"/>
      <c r="P362"/>
      <c r="Q362"/>
      <c r="R362"/>
      <c r="S362"/>
      <c r="T362"/>
      <c r="U362"/>
      <c r="V362"/>
      <c r="W362"/>
      <c r="X362"/>
      <c r="Y362"/>
      <c r="Z362"/>
      <c r="AA362"/>
    </row>
    <row r="363" spans="1:27" ht="12.75">
      <c r="A363"/>
      <c r="B363"/>
      <c r="C363"/>
      <c r="D363" s="6"/>
      <c r="E363"/>
      <c r="F363"/>
      <c r="G363" s="1"/>
      <c r="I363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12.75">
      <c r="A364"/>
      <c r="B364"/>
      <c r="C364"/>
      <c r="D364" s="6"/>
      <c r="E364"/>
      <c r="F364"/>
      <c r="G364" s="1"/>
      <c r="I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.75">
      <c r="A365"/>
      <c r="B365"/>
      <c r="C365"/>
      <c r="D365" s="6"/>
      <c r="E365"/>
      <c r="F365"/>
      <c r="G365" s="1"/>
      <c r="I365"/>
      <c r="O365"/>
      <c r="P365"/>
      <c r="Q365"/>
      <c r="R365"/>
      <c r="S365"/>
      <c r="T365"/>
      <c r="U365"/>
      <c r="V365"/>
      <c r="W365"/>
      <c r="X365"/>
      <c r="Y365"/>
      <c r="Z365"/>
      <c r="AA365"/>
    </row>
    <row r="366" spans="1:27" ht="12.75">
      <c r="A366"/>
      <c r="B366"/>
      <c r="C366"/>
      <c r="D366" s="6"/>
      <c r="E366"/>
      <c r="F366"/>
      <c r="G366" s="1"/>
      <c r="I366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12.75">
      <c r="A367"/>
      <c r="B367"/>
      <c r="C367"/>
      <c r="D367" s="6"/>
      <c r="E367"/>
      <c r="F367"/>
      <c r="G367" s="1"/>
      <c r="I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.75">
      <c r="A368"/>
      <c r="B368"/>
      <c r="C368"/>
      <c r="D368" s="6"/>
      <c r="E368"/>
      <c r="F368"/>
      <c r="G368" s="1"/>
      <c r="I368"/>
      <c r="O368"/>
      <c r="P368"/>
      <c r="Q368"/>
      <c r="R368"/>
      <c r="S368"/>
      <c r="T368"/>
      <c r="U368"/>
      <c r="V368"/>
      <c r="W368"/>
      <c r="X368"/>
      <c r="Y368"/>
      <c r="Z368"/>
      <c r="AA368"/>
    </row>
    <row r="369" spans="1:27" ht="12.75">
      <c r="A369"/>
      <c r="B369"/>
      <c r="C369"/>
      <c r="D369" s="6"/>
      <c r="E369"/>
      <c r="F369"/>
      <c r="G369" s="1"/>
      <c r="I369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12.75">
      <c r="A370"/>
      <c r="B370"/>
      <c r="C370"/>
      <c r="D370" s="6"/>
      <c r="E370"/>
      <c r="F370"/>
      <c r="G370" s="1"/>
      <c r="I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.75">
      <c r="A371"/>
      <c r="B371"/>
      <c r="C371"/>
      <c r="D371" s="6"/>
      <c r="E371"/>
      <c r="F371"/>
      <c r="G371" s="1"/>
      <c r="I371"/>
      <c r="O371"/>
      <c r="P371"/>
      <c r="Q371"/>
      <c r="R371"/>
      <c r="S371"/>
      <c r="T371"/>
      <c r="U371"/>
      <c r="V371"/>
      <c r="W371"/>
      <c r="X371"/>
      <c r="Y371"/>
      <c r="Z371"/>
      <c r="AA371"/>
    </row>
    <row r="372" spans="1:27" ht="12.75">
      <c r="A372"/>
      <c r="B372"/>
      <c r="C372"/>
      <c r="D372" s="6"/>
      <c r="E372"/>
      <c r="F372"/>
      <c r="G372" s="1"/>
      <c r="I372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12.75">
      <c r="A373"/>
      <c r="B373"/>
      <c r="C373"/>
      <c r="D373" s="6"/>
      <c r="E373"/>
      <c r="F373"/>
      <c r="G373" s="1"/>
      <c r="I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.75">
      <c r="A374"/>
      <c r="B374"/>
      <c r="C374"/>
      <c r="D374" s="6"/>
      <c r="E374"/>
      <c r="F374"/>
      <c r="G374" s="1"/>
      <c r="I374"/>
      <c r="O374"/>
      <c r="P374"/>
      <c r="Q374"/>
      <c r="R374"/>
      <c r="S374"/>
      <c r="T374"/>
      <c r="U374"/>
      <c r="V374"/>
      <c r="W374"/>
      <c r="X374"/>
      <c r="Y374"/>
      <c r="Z374"/>
      <c r="AA374"/>
    </row>
    <row r="375" spans="1:27" ht="12.75">
      <c r="A375"/>
      <c r="B375"/>
      <c r="C375"/>
      <c r="D375" s="6"/>
      <c r="E375"/>
      <c r="F375"/>
      <c r="G375" s="1"/>
      <c r="I37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12.75">
      <c r="A376"/>
      <c r="B376"/>
      <c r="C376"/>
      <c r="D376" s="6"/>
      <c r="E376"/>
      <c r="F376"/>
      <c r="G376" s="1"/>
      <c r="I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.75">
      <c r="A377"/>
      <c r="B377"/>
      <c r="C377"/>
      <c r="D377" s="6"/>
      <c r="E377"/>
      <c r="F377"/>
      <c r="G377" s="1"/>
      <c r="I377"/>
      <c r="O377"/>
      <c r="P377"/>
      <c r="Q377"/>
      <c r="R377"/>
      <c r="S377"/>
      <c r="T377"/>
      <c r="U377"/>
      <c r="V377"/>
      <c r="W377"/>
      <c r="X377"/>
      <c r="Y377"/>
      <c r="Z377"/>
      <c r="AA377"/>
    </row>
    <row r="378" spans="1:27" ht="12.75">
      <c r="A378"/>
      <c r="B378"/>
      <c r="C378"/>
      <c r="D378" s="6"/>
      <c r="E378"/>
      <c r="F378"/>
      <c r="G378" s="1"/>
      <c r="I378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12.75">
      <c r="A379"/>
      <c r="B379"/>
      <c r="C379"/>
      <c r="D379" s="6"/>
      <c r="E379"/>
      <c r="F379"/>
      <c r="G379" s="1"/>
      <c r="I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.75">
      <c r="A380"/>
      <c r="B380"/>
      <c r="C380"/>
      <c r="D380" s="6"/>
      <c r="E380"/>
      <c r="F380"/>
      <c r="G380" s="1"/>
      <c r="I380"/>
      <c r="O380"/>
      <c r="P380"/>
      <c r="Q380"/>
      <c r="R380"/>
      <c r="S380"/>
      <c r="T380"/>
      <c r="U380"/>
      <c r="V380"/>
      <c r="W380"/>
      <c r="X380"/>
      <c r="Y380"/>
      <c r="Z380"/>
      <c r="AA380"/>
    </row>
    <row r="381" spans="1:27" ht="12.75">
      <c r="A381"/>
      <c r="B381"/>
      <c r="C381"/>
      <c r="D381" s="6"/>
      <c r="E381"/>
      <c r="F381"/>
      <c r="G381" s="1"/>
      <c r="I381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12.75">
      <c r="A382"/>
      <c r="B382"/>
      <c r="C382"/>
      <c r="D382" s="6"/>
      <c r="E382"/>
      <c r="F382"/>
      <c r="G382" s="1"/>
      <c r="I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.75">
      <c r="A383"/>
      <c r="B383"/>
      <c r="C383"/>
      <c r="D383" s="6"/>
      <c r="E383"/>
      <c r="F383"/>
      <c r="G383" s="1"/>
      <c r="I383"/>
      <c r="O383"/>
      <c r="P383"/>
      <c r="Q383"/>
      <c r="R383"/>
      <c r="S383"/>
      <c r="T383"/>
      <c r="U383"/>
      <c r="V383"/>
      <c r="W383"/>
      <c r="X383"/>
      <c r="Y383"/>
      <c r="Z383"/>
      <c r="AA383"/>
    </row>
    <row r="384" spans="1:27" ht="12.75">
      <c r="A384"/>
      <c r="B384"/>
      <c r="C384"/>
      <c r="D384" s="6"/>
      <c r="E384"/>
      <c r="F384"/>
      <c r="G384" s="1"/>
      <c r="I38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12.75">
      <c r="A385"/>
      <c r="B385"/>
      <c r="C385"/>
      <c r="D385" s="6"/>
      <c r="E385"/>
      <c r="F385"/>
      <c r="G385" s="1"/>
      <c r="I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.75">
      <c r="A386"/>
      <c r="B386"/>
      <c r="C386"/>
      <c r="D386" s="6"/>
      <c r="E386"/>
      <c r="F386"/>
      <c r="G386" s="1"/>
      <c r="I386"/>
      <c r="O386"/>
      <c r="P386"/>
      <c r="Q386"/>
      <c r="R386"/>
      <c r="S386"/>
      <c r="T386"/>
      <c r="U386"/>
      <c r="V386"/>
      <c r="W386"/>
      <c r="X386"/>
      <c r="Y386"/>
      <c r="Z386"/>
      <c r="AA386"/>
    </row>
    <row r="387" spans="1:27" ht="12.75">
      <c r="A387"/>
      <c r="B387"/>
      <c r="C387"/>
      <c r="D387" s="6"/>
      <c r="E387"/>
      <c r="F387"/>
      <c r="G387" s="1"/>
      <c r="I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12.75">
      <c r="A388"/>
      <c r="B388"/>
      <c r="C388"/>
      <c r="D388" s="6"/>
      <c r="E388"/>
      <c r="F388"/>
      <c r="G388" s="1"/>
      <c r="I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.75">
      <c r="A389"/>
      <c r="B389"/>
      <c r="C389"/>
      <c r="D389" s="6"/>
      <c r="E389"/>
      <c r="F389"/>
      <c r="G389" s="1"/>
      <c r="I389"/>
      <c r="O389"/>
      <c r="P389"/>
      <c r="Q389"/>
      <c r="R389"/>
      <c r="S389"/>
      <c r="T389"/>
      <c r="U389"/>
      <c r="V389"/>
      <c r="W389"/>
      <c r="X389"/>
      <c r="Y389"/>
      <c r="Z389"/>
      <c r="AA389"/>
    </row>
    <row r="390" spans="1:27" ht="12.75">
      <c r="A390"/>
      <c r="B390"/>
      <c r="C390"/>
      <c r="D390" s="6"/>
      <c r="E390"/>
      <c r="F390"/>
      <c r="G390" s="1"/>
      <c r="I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12.75">
      <c r="A391"/>
      <c r="B391"/>
      <c r="C391"/>
      <c r="D391" s="6"/>
      <c r="E391"/>
      <c r="F391"/>
      <c r="G391" s="1"/>
      <c r="I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.75">
      <c r="A392"/>
      <c r="B392"/>
      <c r="C392"/>
      <c r="D392" s="6"/>
      <c r="E392"/>
      <c r="F392"/>
      <c r="G392" s="1"/>
      <c r="I392"/>
      <c r="O392"/>
      <c r="P392"/>
      <c r="Q392"/>
      <c r="R392"/>
      <c r="S392"/>
      <c r="T392"/>
      <c r="U392"/>
      <c r="V392"/>
      <c r="W392"/>
      <c r="X392"/>
      <c r="Y392"/>
      <c r="Z392"/>
      <c r="AA392"/>
    </row>
    <row r="393" spans="1:27" ht="12.75">
      <c r="A393"/>
      <c r="B393"/>
      <c r="C393"/>
      <c r="D393" s="6"/>
      <c r="E393"/>
      <c r="F393"/>
      <c r="G393" s="1"/>
      <c r="I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12.75">
      <c r="A394"/>
      <c r="B394"/>
      <c r="C394"/>
      <c r="D394" s="6"/>
      <c r="E394"/>
      <c r="F394"/>
      <c r="G394" s="1"/>
      <c r="I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.75">
      <c r="A395"/>
      <c r="B395"/>
      <c r="C395"/>
      <c r="D395" s="6"/>
      <c r="E395"/>
      <c r="F395"/>
      <c r="G395" s="1"/>
      <c r="I395"/>
      <c r="O395"/>
      <c r="P395"/>
      <c r="Q395"/>
      <c r="R395"/>
      <c r="S395"/>
      <c r="T395"/>
      <c r="U395"/>
      <c r="V395"/>
      <c r="W395"/>
      <c r="X395"/>
      <c r="Y395"/>
      <c r="Z395"/>
      <c r="AA395"/>
    </row>
    <row r="396" spans="1:27" ht="12.75">
      <c r="A396"/>
      <c r="B396"/>
      <c r="C396"/>
      <c r="D396" s="6"/>
      <c r="E396"/>
      <c r="F396"/>
      <c r="G396" s="1"/>
      <c r="I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12.75">
      <c r="A397"/>
      <c r="B397"/>
      <c r="C397"/>
      <c r="D397" s="6"/>
      <c r="E397"/>
      <c r="F397"/>
      <c r="G397" s="1"/>
      <c r="I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.75">
      <c r="A398"/>
      <c r="B398"/>
      <c r="C398"/>
      <c r="D398" s="6"/>
      <c r="E398"/>
      <c r="F398"/>
      <c r="G398" s="1"/>
      <c r="I398"/>
      <c r="O398"/>
      <c r="P398"/>
      <c r="Q398"/>
      <c r="R398"/>
      <c r="S398"/>
      <c r="T398"/>
      <c r="U398"/>
      <c r="V398"/>
      <c r="W398"/>
      <c r="X398"/>
      <c r="Y398"/>
      <c r="Z398"/>
      <c r="AA398"/>
    </row>
    <row r="399" spans="1:27" ht="12.75">
      <c r="A399"/>
      <c r="B399"/>
      <c r="C399"/>
      <c r="D399" s="6"/>
      <c r="E399"/>
      <c r="F399"/>
      <c r="G399" s="1"/>
      <c r="I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12.75">
      <c r="A400"/>
      <c r="B400"/>
      <c r="C400"/>
      <c r="D400" s="6"/>
      <c r="E400"/>
      <c r="F400"/>
      <c r="G400" s="1"/>
      <c r="I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.75">
      <c r="A401"/>
      <c r="B401"/>
      <c r="C401"/>
      <c r="D401" s="6"/>
      <c r="E401"/>
      <c r="F401"/>
      <c r="G401" s="1"/>
      <c r="I401"/>
      <c r="O401"/>
      <c r="P401"/>
      <c r="Q401"/>
      <c r="R401"/>
      <c r="S401"/>
      <c r="T401"/>
      <c r="U401"/>
      <c r="V401"/>
      <c r="W401"/>
      <c r="X401"/>
      <c r="Y401"/>
      <c r="Z401"/>
      <c r="AA401"/>
    </row>
    <row r="402" spans="1:27" ht="12.75">
      <c r="A402"/>
      <c r="B402"/>
      <c r="C402"/>
      <c r="D402" s="6"/>
      <c r="E402"/>
      <c r="F402"/>
      <c r="G402" s="1"/>
      <c r="I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2.75">
      <c r="A403"/>
      <c r="B403"/>
      <c r="C403"/>
      <c r="D403" s="6"/>
      <c r="E403"/>
      <c r="F403"/>
      <c r="G403" s="1"/>
      <c r="I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.75">
      <c r="A404"/>
      <c r="B404"/>
      <c r="C404"/>
      <c r="D404" s="6"/>
      <c r="E404"/>
      <c r="F404"/>
      <c r="G404" s="1"/>
      <c r="I404"/>
      <c r="O404"/>
      <c r="P404"/>
      <c r="Q404"/>
      <c r="R404"/>
      <c r="S404"/>
      <c r="T404"/>
      <c r="U404"/>
      <c r="V404"/>
      <c r="W404"/>
      <c r="X404"/>
      <c r="Y404"/>
      <c r="Z404"/>
      <c r="AA404"/>
    </row>
    <row r="405" spans="1:27" ht="12.75">
      <c r="A405"/>
      <c r="B405"/>
      <c r="C405"/>
      <c r="D405" s="6"/>
      <c r="E405"/>
      <c r="F405"/>
      <c r="G405" s="1"/>
      <c r="I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2.75">
      <c r="A406"/>
      <c r="B406"/>
      <c r="C406"/>
      <c r="D406" s="6"/>
      <c r="E406"/>
      <c r="F406"/>
      <c r="G406" s="1"/>
      <c r="I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.75">
      <c r="A407"/>
      <c r="B407"/>
      <c r="C407"/>
      <c r="D407" s="6"/>
      <c r="E407"/>
      <c r="F407"/>
      <c r="G407" s="1"/>
      <c r="I407"/>
      <c r="O407"/>
      <c r="P407"/>
      <c r="Q407"/>
      <c r="R407"/>
      <c r="S407"/>
      <c r="T407"/>
      <c r="U407"/>
      <c r="V407"/>
      <c r="W407"/>
      <c r="X407"/>
      <c r="Y407"/>
      <c r="Z407"/>
      <c r="AA407"/>
    </row>
    <row r="408" spans="1:27" ht="12.75">
      <c r="A408"/>
      <c r="B408"/>
      <c r="C408"/>
      <c r="D408" s="6"/>
      <c r="E408"/>
      <c r="F408"/>
      <c r="G408" s="1"/>
      <c r="I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2.75">
      <c r="A409"/>
      <c r="B409"/>
      <c r="C409"/>
      <c r="D409" s="6"/>
      <c r="E409"/>
      <c r="F409"/>
      <c r="G409" s="1"/>
      <c r="I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.75">
      <c r="A410"/>
      <c r="B410"/>
      <c r="C410"/>
      <c r="D410" s="6"/>
      <c r="E410"/>
      <c r="F410"/>
      <c r="G410" s="1"/>
      <c r="I410"/>
      <c r="O410"/>
      <c r="P410"/>
      <c r="Q410"/>
      <c r="R410"/>
      <c r="S410"/>
      <c r="T410"/>
      <c r="U410"/>
      <c r="V410"/>
      <c r="W410"/>
      <c r="X410"/>
      <c r="Y410"/>
      <c r="Z410"/>
      <c r="AA410"/>
    </row>
    <row r="411" spans="1:27" ht="12.75">
      <c r="A411"/>
      <c r="B411"/>
      <c r="C411"/>
      <c r="D411" s="6"/>
      <c r="E411"/>
      <c r="F411"/>
      <c r="G411" s="1"/>
      <c r="I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2.75">
      <c r="A412"/>
      <c r="B412"/>
      <c r="C412"/>
      <c r="D412" s="6"/>
      <c r="E412"/>
      <c r="F412"/>
      <c r="G412" s="1"/>
      <c r="I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.75">
      <c r="A413"/>
      <c r="B413"/>
      <c r="C413"/>
      <c r="D413" s="6"/>
      <c r="E413"/>
      <c r="F413"/>
      <c r="G413" s="1"/>
      <c r="I413"/>
      <c r="O413"/>
      <c r="P413"/>
      <c r="Q413"/>
      <c r="R413"/>
      <c r="S413"/>
      <c r="T413"/>
      <c r="U413"/>
      <c r="V413"/>
      <c r="W413"/>
      <c r="X413"/>
      <c r="Y413"/>
      <c r="Z413"/>
      <c r="AA413"/>
    </row>
    <row r="414" spans="1:27" ht="12.75">
      <c r="A414"/>
      <c r="B414"/>
      <c r="C414"/>
      <c r="D414" s="6"/>
      <c r="E414"/>
      <c r="F414"/>
      <c r="G414" s="1"/>
      <c r="I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2.75">
      <c r="A415"/>
      <c r="B415"/>
      <c r="C415"/>
      <c r="D415" s="6"/>
      <c r="E415"/>
      <c r="F415"/>
      <c r="G415" s="1"/>
      <c r="I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.75">
      <c r="A416"/>
      <c r="B416"/>
      <c r="C416"/>
      <c r="D416" s="6"/>
      <c r="E416"/>
      <c r="F416"/>
      <c r="G416" s="1"/>
      <c r="I416"/>
      <c r="O416"/>
      <c r="P416"/>
      <c r="Q416"/>
      <c r="R416"/>
      <c r="S416"/>
      <c r="T416"/>
      <c r="U416"/>
      <c r="V416"/>
      <c r="W416"/>
      <c r="X416"/>
      <c r="Y416"/>
      <c r="Z416"/>
      <c r="AA416"/>
    </row>
    <row r="417" spans="1:27" ht="12.75">
      <c r="A417"/>
      <c r="B417"/>
      <c r="C417"/>
      <c r="D417" s="6"/>
      <c r="E417"/>
      <c r="F417"/>
      <c r="G417" s="1"/>
      <c r="I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2.75">
      <c r="A418"/>
      <c r="B418"/>
      <c r="C418"/>
      <c r="D418" s="6"/>
      <c r="E418"/>
      <c r="F418"/>
      <c r="G418" s="1"/>
      <c r="I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.75">
      <c r="A419"/>
      <c r="B419"/>
      <c r="C419"/>
      <c r="D419" s="6"/>
      <c r="E419"/>
      <c r="F419"/>
      <c r="G419" s="1"/>
      <c r="I419"/>
      <c r="O419"/>
      <c r="P419"/>
      <c r="Q419"/>
      <c r="R419"/>
      <c r="S419"/>
      <c r="T419"/>
      <c r="U419"/>
      <c r="V419"/>
      <c r="W419"/>
      <c r="X419"/>
      <c r="Y419"/>
      <c r="Z419"/>
      <c r="AA419"/>
    </row>
    <row r="420" spans="1:27" ht="12.75">
      <c r="A420"/>
      <c r="B420"/>
      <c r="C420"/>
      <c r="D420" s="6"/>
      <c r="E420"/>
      <c r="F420"/>
      <c r="G420" s="1"/>
      <c r="I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2.75">
      <c r="A421"/>
      <c r="B421"/>
      <c r="C421"/>
      <c r="D421" s="6"/>
      <c r="E421"/>
      <c r="F421"/>
      <c r="G421" s="1"/>
      <c r="I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.75">
      <c r="A422"/>
      <c r="B422"/>
      <c r="C422"/>
      <c r="D422" s="6"/>
      <c r="E422"/>
      <c r="F422"/>
      <c r="G422" s="1"/>
      <c r="I422"/>
      <c r="O422"/>
      <c r="P422"/>
      <c r="Q422"/>
      <c r="R422"/>
      <c r="S422"/>
      <c r="T422"/>
      <c r="U422"/>
      <c r="V422"/>
      <c r="W422"/>
      <c r="X422"/>
      <c r="Y422"/>
      <c r="Z422"/>
      <c r="AA422"/>
    </row>
    <row r="423" spans="1:27" ht="12.75">
      <c r="A423"/>
      <c r="B423"/>
      <c r="C423"/>
      <c r="D423" s="6"/>
      <c r="E423"/>
      <c r="F423"/>
      <c r="G423" s="1"/>
      <c r="I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2.75">
      <c r="A424"/>
      <c r="B424"/>
      <c r="C424"/>
      <c r="D424" s="6"/>
      <c r="E424"/>
      <c r="F424"/>
      <c r="G424" s="1"/>
      <c r="I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.75">
      <c r="A425"/>
      <c r="B425"/>
      <c r="C425"/>
      <c r="D425" s="6"/>
      <c r="E425"/>
      <c r="F425"/>
      <c r="G425" s="1"/>
      <c r="I425"/>
      <c r="O425"/>
      <c r="P425"/>
      <c r="Q425"/>
      <c r="R425"/>
      <c r="S425"/>
      <c r="T425"/>
      <c r="U425"/>
      <c r="V425"/>
      <c r="W425"/>
      <c r="X425"/>
      <c r="Y425"/>
      <c r="Z425"/>
      <c r="AA425"/>
    </row>
    <row r="426" spans="1:27" ht="12.75">
      <c r="A426"/>
      <c r="B426"/>
      <c r="C426"/>
      <c r="D426" s="6"/>
      <c r="E426"/>
      <c r="F426"/>
      <c r="G426" s="1"/>
      <c r="I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2.75">
      <c r="A427"/>
      <c r="B427"/>
      <c r="C427"/>
      <c r="D427" s="6"/>
      <c r="E427"/>
      <c r="F427"/>
      <c r="G427" s="1"/>
      <c r="I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.75">
      <c r="A428"/>
      <c r="B428"/>
      <c r="C428"/>
      <c r="D428" s="6"/>
      <c r="E428"/>
      <c r="F428"/>
      <c r="G428" s="1"/>
      <c r="I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2.75">
      <c r="A429"/>
      <c r="B429"/>
      <c r="C429"/>
      <c r="D429" s="6"/>
      <c r="E429"/>
      <c r="F429"/>
      <c r="G429" s="1"/>
      <c r="I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2.75">
      <c r="A430"/>
      <c r="B430"/>
      <c r="C430"/>
      <c r="D430" s="6"/>
      <c r="E430"/>
      <c r="F430"/>
      <c r="G430" s="1"/>
      <c r="I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.75">
      <c r="A431"/>
      <c r="B431"/>
      <c r="C431"/>
      <c r="D431" s="6"/>
      <c r="E431"/>
      <c r="F431"/>
      <c r="G431" s="1"/>
      <c r="I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</sheetData>
  <mergeCells count="1">
    <mergeCell ref="G8:H8"/>
  </mergeCells>
  <printOptions gridLines="1"/>
  <pageMargins left="0.75" right="0.75" top="1" bottom="1" header="0.5" footer="0.5"/>
  <pageSetup fitToHeight="1" fitToWidth="1" orientation="landscape" scale="10"/>
  <headerFooter alignWithMargins="0">
    <oddHeader>&amp;C&amp;F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1">
      <selection activeCell="N15" sqref="N15"/>
    </sheetView>
  </sheetViews>
  <sheetFormatPr defaultColWidth="11.00390625" defaultRowHeight="12.75"/>
  <sheetData>
    <row r="2" spans="1:5" ht="12.75">
      <c r="A2" t="s">
        <v>109</v>
      </c>
      <c r="B2">
        <v>5</v>
      </c>
      <c r="C2">
        <v>4260605</v>
      </c>
      <c r="D2">
        <v>7270390</v>
      </c>
      <c r="E2">
        <v>16886067</v>
      </c>
    </row>
    <row r="3" spans="2:5" ht="12.75">
      <c r="B3">
        <v>45</v>
      </c>
      <c r="C3">
        <v>16417010</v>
      </c>
      <c r="D3">
        <v>12664550</v>
      </c>
      <c r="E3">
        <v>12938167</v>
      </c>
    </row>
    <row r="4" spans="2:5" ht="12.75">
      <c r="B4">
        <v>100</v>
      </c>
      <c r="C4">
        <v>6644980</v>
      </c>
      <c r="D4">
        <v>5589601</v>
      </c>
      <c r="E4">
        <v>2970697</v>
      </c>
    </row>
    <row r="5" spans="2:5" ht="12.75">
      <c r="B5">
        <v>150</v>
      </c>
      <c r="C5">
        <v>1211731</v>
      </c>
      <c r="D5">
        <v>3048873</v>
      </c>
      <c r="E5">
        <v>2931609</v>
      </c>
    </row>
    <row r="10" spans="3:6" ht="12.75">
      <c r="C10" t="s">
        <v>119</v>
      </c>
      <c r="D10" t="s">
        <v>120</v>
      </c>
      <c r="E10" t="s">
        <v>121</v>
      </c>
      <c r="F10" t="s">
        <v>122</v>
      </c>
    </row>
    <row r="11" spans="2:6" ht="12.75">
      <c r="B11" t="s">
        <v>114</v>
      </c>
      <c r="C11">
        <v>16886067</v>
      </c>
      <c r="D11">
        <v>12938167</v>
      </c>
      <c r="E11">
        <v>2970697</v>
      </c>
      <c r="F11">
        <v>2931609</v>
      </c>
    </row>
    <row r="12" spans="2:6" ht="12.75">
      <c r="B12" t="s">
        <v>115</v>
      </c>
      <c r="C12">
        <v>17472389</v>
      </c>
      <c r="D12">
        <v>13680842</v>
      </c>
      <c r="E12">
        <v>2306199</v>
      </c>
      <c r="F12">
        <v>3205225</v>
      </c>
    </row>
    <row r="13" spans="2:6" ht="12.75">
      <c r="B13" t="s">
        <v>116</v>
      </c>
      <c r="C13">
        <v>12508198</v>
      </c>
      <c r="D13">
        <v>9967470</v>
      </c>
      <c r="E13">
        <v>1407172</v>
      </c>
      <c r="F13">
        <v>3127049</v>
      </c>
    </row>
    <row r="14" spans="2:6" ht="12.75">
      <c r="B14" t="s">
        <v>117</v>
      </c>
      <c r="C14">
        <v>13954458</v>
      </c>
      <c r="D14">
        <v>12000052</v>
      </c>
      <c r="E14">
        <v>2540727</v>
      </c>
      <c r="F14">
        <v>3048873</v>
      </c>
    </row>
    <row r="15" spans="2:6" ht="12.75">
      <c r="B15" t="s">
        <v>118</v>
      </c>
      <c r="C15">
        <v>12117317</v>
      </c>
      <c r="D15">
        <v>12430022</v>
      </c>
      <c r="E15">
        <v>2579815</v>
      </c>
      <c r="F15">
        <v>3127049</v>
      </c>
    </row>
    <row r="18" spans="2:7" ht="12.75">
      <c r="B18" t="s">
        <v>110</v>
      </c>
      <c r="C18">
        <v>16886067</v>
      </c>
      <c r="D18">
        <v>17472389</v>
      </c>
      <c r="E18">
        <v>12508198</v>
      </c>
      <c r="F18">
        <v>13954458</v>
      </c>
      <c r="G18">
        <v>12117317</v>
      </c>
    </row>
    <row r="19" spans="2:7" ht="12.75">
      <c r="B19" t="s">
        <v>83</v>
      </c>
      <c r="C19">
        <v>12938167</v>
      </c>
      <c r="D19">
        <v>13680842</v>
      </c>
      <c r="E19">
        <v>9967470</v>
      </c>
      <c r="F19">
        <v>12000052</v>
      </c>
      <c r="G19">
        <v>12430022</v>
      </c>
    </row>
    <row r="20" spans="2:7" ht="12.75">
      <c r="B20" t="s">
        <v>85</v>
      </c>
      <c r="C20">
        <v>2970697</v>
      </c>
      <c r="D20">
        <v>2306199</v>
      </c>
      <c r="E20">
        <v>1407172</v>
      </c>
      <c r="F20">
        <v>2540727</v>
      </c>
      <c r="G20">
        <v>2579815</v>
      </c>
    </row>
    <row r="21" spans="2:7" ht="12.75">
      <c r="B21" t="s">
        <v>123</v>
      </c>
      <c r="C21">
        <v>2931609</v>
      </c>
      <c r="D21">
        <v>3205225</v>
      </c>
      <c r="E21">
        <v>3127049</v>
      </c>
      <c r="F21">
        <v>3048873</v>
      </c>
      <c r="G21">
        <v>3127049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9"/>
  <sheetViews>
    <sheetView workbookViewId="0" topLeftCell="A1">
      <selection activeCell="A1" sqref="A1:IV65536"/>
    </sheetView>
  </sheetViews>
  <sheetFormatPr defaultColWidth="11.00390625" defaultRowHeight="12.75"/>
  <cols>
    <col min="1" max="1" width="28.75390625" style="0" customWidth="1"/>
    <col min="2" max="2" width="28.625" style="0" customWidth="1"/>
    <col min="3" max="3" width="25.00390625" style="0" customWidth="1"/>
    <col min="4" max="4" width="20.625" style="0" customWidth="1"/>
    <col min="5" max="6" width="20.25390625" style="0" customWidth="1"/>
    <col min="8" max="8" width="24.375" style="0" customWidth="1"/>
  </cols>
  <sheetData>
    <row r="1" spans="1:12" s="36" customFormat="1" ht="15.75">
      <c r="A1" s="38" t="s">
        <v>0</v>
      </c>
      <c r="B1" s="36" t="s">
        <v>75</v>
      </c>
      <c r="C1" s="36" t="s">
        <v>83</v>
      </c>
      <c r="D1" s="36" t="s">
        <v>85</v>
      </c>
      <c r="E1" s="36" t="s">
        <v>86</v>
      </c>
      <c r="H1" s="38" t="s">
        <v>1</v>
      </c>
      <c r="I1" s="36" t="s">
        <v>75</v>
      </c>
      <c r="J1" s="36" t="s">
        <v>83</v>
      </c>
      <c r="K1" s="36" t="s">
        <v>85</v>
      </c>
      <c r="L1" s="36" t="s">
        <v>86</v>
      </c>
    </row>
    <row r="2" spans="1:12" ht="15.75">
      <c r="A2">
        <v>1</v>
      </c>
      <c r="B2">
        <v>102</v>
      </c>
      <c r="C2">
        <v>132</v>
      </c>
      <c r="D2">
        <v>14</v>
      </c>
      <c r="E2">
        <v>28</v>
      </c>
      <c r="H2">
        <v>1</v>
      </c>
      <c r="I2">
        <v>112</v>
      </c>
      <c r="J2">
        <v>160</v>
      </c>
      <c r="K2">
        <v>43</v>
      </c>
      <c r="L2">
        <v>31</v>
      </c>
    </row>
    <row r="3" spans="1:12" ht="15.75">
      <c r="A3">
        <v>2</v>
      </c>
      <c r="B3">
        <v>112</v>
      </c>
      <c r="C3">
        <v>143</v>
      </c>
      <c r="D3">
        <v>14</v>
      </c>
      <c r="E3">
        <v>24</v>
      </c>
      <c r="H3">
        <v>2</v>
      </c>
      <c r="I3">
        <v>126</v>
      </c>
      <c r="J3">
        <v>164</v>
      </c>
      <c r="K3">
        <v>41</v>
      </c>
      <c r="L3">
        <v>32</v>
      </c>
    </row>
    <row r="4" spans="1:12" ht="15.75">
      <c r="A4">
        <v>3</v>
      </c>
      <c r="B4">
        <v>102</v>
      </c>
      <c r="C4">
        <v>130</v>
      </c>
      <c r="D4">
        <v>11</v>
      </c>
      <c r="E4">
        <v>33</v>
      </c>
      <c r="H4">
        <v>3</v>
      </c>
      <c r="I4">
        <v>154</v>
      </c>
      <c r="J4">
        <v>154</v>
      </c>
      <c r="K4">
        <v>41</v>
      </c>
      <c r="L4">
        <v>27</v>
      </c>
    </row>
    <row r="5" spans="1:12" ht="15.75">
      <c r="A5">
        <v>4</v>
      </c>
      <c r="B5">
        <v>118</v>
      </c>
      <c r="C5">
        <v>128</v>
      </c>
      <c r="D5">
        <v>11</v>
      </c>
      <c r="E5">
        <v>26</v>
      </c>
      <c r="H5">
        <v>4</v>
      </c>
      <c r="I5">
        <v>127</v>
      </c>
      <c r="J5">
        <v>139</v>
      </c>
      <c r="K5">
        <v>47</v>
      </c>
      <c r="L5">
        <v>26</v>
      </c>
    </row>
    <row r="6" spans="1:12" ht="15.75">
      <c r="A6">
        <v>5</v>
      </c>
      <c r="B6">
        <v>113</v>
      </c>
      <c r="C6">
        <v>157</v>
      </c>
      <c r="D6">
        <v>18</v>
      </c>
      <c r="E6">
        <v>25</v>
      </c>
      <c r="H6">
        <v>5</v>
      </c>
      <c r="I6">
        <v>138</v>
      </c>
      <c r="J6">
        <v>137</v>
      </c>
      <c r="K6">
        <v>71</v>
      </c>
      <c r="L6">
        <v>29</v>
      </c>
    </row>
    <row r="7" spans="1:12" ht="15.75">
      <c r="A7">
        <v>6</v>
      </c>
      <c r="B7">
        <v>117</v>
      </c>
      <c r="C7">
        <v>119</v>
      </c>
      <c r="D7">
        <v>13</v>
      </c>
      <c r="E7">
        <v>21</v>
      </c>
      <c r="H7">
        <v>6</v>
      </c>
      <c r="I7">
        <v>117</v>
      </c>
      <c r="J7">
        <v>176</v>
      </c>
      <c r="K7">
        <v>62</v>
      </c>
      <c r="L7">
        <v>25</v>
      </c>
    </row>
    <row r="8" spans="1:12" ht="15.75">
      <c r="A8">
        <v>7</v>
      </c>
      <c r="B8">
        <v>101</v>
      </c>
      <c r="C8">
        <v>154</v>
      </c>
      <c r="D8">
        <v>17</v>
      </c>
      <c r="E8">
        <v>28</v>
      </c>
      <c r="H8">
        <v>7</v>
      </c>
      <c r="I8">
        <v>141</v>
      </c>
      <c r="J8">
        <v>158</v>
      </c>
      <c r="K8">
        <v>52</v>
      </c>
      <c r="L8">
        <v>34</v>
      </c>
    </row>
    <row r="9" spans="1:12" s="39" customFormat="1" ht="15.75">
      <c r="A9" s="39" t="s">
        <v>2</v>
      </c>
      <c r="B9" s="39">
        <f>AVERAGE(B2:B8)</f>
        <v>109.28571428571429</v>
      </c>
      <c r="C9" s="39">
        <f>AVERAGE(C2:C8)</f>
        <v>137.57142857142858</v>
      </c>
      <c r="D9" s="39">
        <f>AVERAGE(D2:D8)</f>
        <v>14</v>
      </c>
      <c r="E9" s="39">
        <f>AVERAGE(E2:E8)</f>
        <v>26.428571428571427</v>
      </c>
      <c r="H9" t="s">
        <v>2</v>
      </c>
      <c r="I9">
        <f>AVERAGE(I2:I8)</f>
        <v>130.71428571428572</v>
      </c>
      <c r="J9">
        <f>AVERAGE(J2:J8)</f>
        <v>155.42857142857142</v>
      </c>
      <c r="K9">
        <f>AVERAGE(K2:K8)</f>
        <v>51</v>
      </c>
      <c r="L9">
        <f>AVERAGE(L2:L8)</f>
        <v>29.142857142857142</v>
      </c>
    </row>
    <row r="11" spans="1:12" s="40" customFormat="1" ht="15.75">
      <c r="A11" s="40" t="s">
        <v>3</v>
      </c>
      <c r="B11" s="40">
        <f>(B9*20106.2)/3</f>
        <v>732440.1428571428</v>
      </c>
      <c r="C11" s="40">
        <f>(C9*20106.2)/3</f>
        <v>922012.8857142859</v>
      </c>
      <c r="D11" s="40">
        <f>(D9*20106.2)/3</f>
        <v>93828.93333333333</v>
      </c>
      <c r="E11" s="40">
        <f>(E9*20106.2)/3</f>
        <v>177126.0476190476</v>
      </c>
      <c r="H11" s="40" t="s">
        <v>3</v>
      </c>
      <c r="I11" s="40">
        <f>(I9*20106.2)/3</f>
        <v>876055.8571428573</v>
      </c>
      <c r="J11" s="40">
        <f>(J9*20106.2)/3</f>
        <v>1041692.6476190476</v>
      </c>
      <c r="K11" s="40">
        <f>(K9*20106.2)/3</f>
        <v>341805.4</v>
      </c>
      <c r="L11" s="40">
        <f>(L9*20106.2)/3</f>
        <v>195317.37142857144</v>
      </c>
    </row>
    <row r="14" spans="1:12" s="36" customFormat="1" ht="15.75">
      <c r="A14" s="38" t="s">
        <v>4</v>
      </c>
      <c r="B14" s="36" t="s">
        <v>97</v>
      </c>
      <c r="C14" s="36" t="s">
        <v>111</v>
      </c>
      <c r="D14" s="36" t="s">
        <v>112</v>
      </c>
      <c r="E14" s="36" t="s">
        <v>113</v>
      </c>
      <c r="H14" s="38" t="s">
        <v>4</v>
      </c>
      <c r="I14" s="36">
        <v>5</v>
      </c>
      <c r="J14" s="36">
        <v>45</v>
      </c>
      <c r="K14" s="36">
        <v>100</v>
      </c>
      <c r="L14" s="36">
        <v>150</v>
      </c>
    </row>
    <row r="15" spans="1:12" ht="15.75">
      <c r="A15">
        <v>1</v>
      </c>
      <c r="B15">
        <v>80</v>
      </c>
      <c r="C15">
        <v>86</v>
      </c>
      <c r="D15">
        <v>53</v>
      </c>
      <c r="E15">
        <v>47</v>
      </c>
      <c r="H15">
        <v>1</v>
      </c>
      <c r="I15">
        <v>90</v>
      </c>
      <c r="J15">
        <v>145</v>
      </c>
      <c r="K15">
        <v>63</v>
      </c>
      <c r="L15">
        <v>28</v>
      </c>
    </row>
    <row r="16" spans="1:12" ht="15.75">
      <c r="A16">
        <v>2</v>
      </c>
      <c r="B16">
        <v>89</v>
      </c>
      <c r="C16">
        <v>91</v>
      </c>
      <c r="D16">
        <v>58</v>
      </c>
      <c r="E16">
        <v>50</v>
      </c>
      <c r="H16">
        <v>2</v>
      </c>
      <c r="I16">
        <v>90</v>
      </c>
      <c r="J16">
        <v>119</v>
      </c>
      <c r="K16">
        <v>53</v>
      </c>
      <c r="L16">
        <v>24</v>
      </c>
    </row>
    <row r="17" spans="1:12" ht="15.75">
      <c r="A17">
        <v>3</v>
      </c>
      <c r="B17">
        <v>102</v>
      </c>
      <c r="C17">
        <v>111</v>
      </c>
      <c r="D17">
        <v>61</v>
      </c>
      <c r="E17">
        <v>47</v>
      </c>
      <c r="H17">
        <v>3</v>
      </c>
      <c r="I17">
        <v>112.5</v>
      </c>
      <c r="J17">
        <v>139</v>
      </c>
      <c r="K17">
        <v>51</v>
      </c>
      <c r="L17">
        <v>33</v>
      </c>
    </row>
    <row r="18" spans="1:12" ht="15.75">
      <c r="A18">
        <v>4</v>
      </c>
      <c r="B18">
        <v>104</v>
      </c>
      <c r="C18">
        <v>108</v>
      </c>
      <c r="D18">
        <v>63</v>
      </c>
      <c r="E18">
        <v>59</v>
      </c>
      <c r="H18">
        <v>4</v>
      </c>
      <c r="I18">
        <v>97.5</v>
      </c>
      <c r="J18">
        <v>116</v>
      </c>
      <c r="K18">
        <v>46</v>
      </c>
      <c r="L18">
        <v>26</v>
      </c>
    </row>
    <row r="19" spans="1:12" ht="15.75">
      <c r="A19">
        <v>5</v>
      </c>
      <c r="B19">
        <v>67</v>
      </c>
      <c r="C19">
        <v>102</v>
      </c>
      <c r="D19">
        <v>55</v>
      </c>
      <c r="E19">
        <v>55</v>
      </c>
      <c r="H19">
        <v>5</v>
      </c>
      <c r="I19">
        <v>87.5</v>
      </c>
      <c r="J19">
        <v>145</v>
      </c>
      <c r="K19">
        <v>53</v>
      </c>
      <c r="L19">
        <v>25</v>
      </c>
    </row>
    <row r="20" spans="1:12" ht="15.75">
      <c r="A20">
        <v>6</v>
      </c>
      <c r="B20">
        <v>89</v>
      </c>
      <c r="C20">
        <v>97</v>
      </c>
      <c r="D20">
        <v>54</v>
      </c>
      <c r="E20">
        <v>47</v>
      </c>
      <c r="H20">
        <v>6</v>
      </c>
      <c r="I20">
        <v>92.5</v>
      </c>
      <c r="J20">
        <v>120</v>
      </c>
      <c r="K20">
        <v>55</v>
      </c>
      <c r="L20">
        <v>21</v>
      </c>
    </row>
    <row r="21" spans="1:12" ht="15.75">
      <c r="A21">
        <v>7</v>
      </c>
      <c r="B21">
        <v>93</v>
      </c>
      <c r="C21">
        <v>101</v>
      </c>
      <c r="D21">
        <v>64</v>
      </c>
      <c r="E21">
        <v>55</v>
      </c>
      <c r="H21">
        <v>7</v>
      </c>
      <c r="I21">
        <v>122.5</v>
      </c>
      <c r="J21">
        <v>115</v>
      </c>
      <c r="K21">
        <v>44</v>
      </c>
      <c r="L21">
        <v>28</v>
      </c>
    </row>
    <row r="22" spans="1:12" ht="15.75">
      <c r="A22" s="39" t="s">
        <v>2</v>
      </c>
      <c r="B22">
        <f>AVERAGE(B15:B21)</f>
        <v>89.14285714285714</v>
      </c>
      <c r="C22">
        <f>AVERAGE(C15:C21)</f>
        <v>99.42857142857143</v>
      </c>
      <c r="D22">
        <f>AVERAGE(D15:D21)</f>
        <v>58.285714285714285</v>
      </c>
      <c r="E22">
        <f>AVERAGE(E15:E21)</f>
        <v>51.42857142857143</v>
      </c>
      <c r="H22" t="s">
        <v>2</v>
      </c>
      <c r="I22">
        <v>98.92857142857143</v>
      </c>
      <c r="J22">
        <v>128.42857142857142</v>
      </c>
      <c r="K22">
        <v>52.142857142857146</v>
      </c>
      <c r="L22">
        <v>26.428571428571427</v>
      </c>
    </row>
    <row r="24" spans="1:12" s="40" customFormat="1" ht="15.75">
      <c r="A24" s="40" t="s">
        <v>3</v>
      </c>
      <c r="B24" s="40">
        <f>(B22*20106.2)/3</f>
        <v>597441.3714285714</v>
      </c>
      <c r="C24" s="40">
        <f>(C22*20106.2)/3</f>
        <v>666376.9142857144</v>
      </c>
      <c r="D24" s="40">
        <f>(D22*20106.2)/3</f>
        <v>390634.7428571429</v>
      </c>
      <c r="E24" s="40">
        <f>(E22*20106.2)/3</f>
        <v>344677.7142857143</v>
      </c>
      <c r="H24" s="40" t="s">
        <v>3</v>
      </c>
      <c r="I24" s="40">
        <v>663025.880952381</v>
      </c>
      <c r="J24" s="40">
        <v>860736.8476190475</v>
      </c>
      <c r="K24" s="40">
        <v>349464.9047619048</v>
      </c>
      <c r="L24" s="40">
        <v>177126.0476190476</v>
      </c>
    </row>
    <row r="27" spans="1:12" s="36" customFormat="1" ht="15.75">
      <c r="A27" s="38" t="s">
        <v>5</v>
      </c>
      <c r="B27" s="36" t="s">
        <v>97</v>
      </c>
      <c r="C27" s="36" t="s">
        <v>111</v>
      </c>
      <c r="D27" s="36" t="s">
        <v>112</v>
      </c>
      <c r="E27" s="36" t="s">
        <v>113</v>
      </c>
      <c r="H27" s="38" t="s">
        <v>5</v>
      </c>
      <c r="I27" s="36">
        <v>5</v>
      </c>
      <c r="J27" s="36">
        <v>45</v>
      </c>
      <c r="K27" s="36">
        <v>100</v>
      </c>
      <c r="L27" s="36">
        <v>150</v>
      </c>
    </row>
    <row r="28" spans="1:12" ht="15.75">
      <c r="A28">
        <v>1</v>
      </c>
      <c r="B28">
        <v>95</v>
      </c>
      <c r="C28">
        <v>120</v>
      </c>
      <c r="D28">
        <v>51</v>
      </c>
      <c r="E28">
        <v>95</v>
      </c>
      <c r="H28">
        <v>1</v>
      </c>
      <c r="I28">
        <v>80</v>
      </c>
      <c r="J28">
        <v>102</v>
      </c>
      <c r="K28">
        <v>48</v>
      </c>
      <c r="L28">
        <v>27</v>
      </c>
    </row>
    <row r="29" spans="1:12" ht="15.75">
      <c r="A29">
        <v>2</v>
      </c>
      <c r="B29">
        <v>108</v>
      </c>
      <c r="C29">
        <v>98</v>
      </c>
      <c r="D29">
        <v>41</v>
      </c>
      <c r="E29">
        <v>108</v>
      </c>
      <c r="H29">
        <v>2</v>
      </c>
      <c r="I29">
        <v>78</v>
      </c>
      <c r="J29">
        <v>98</v>
      </c>
      <c r="K29">
        <v>45</v>
      </c>
      <c r="L29">
        <v>18</v>
      </c>
    </row>
    <row r="30" spans="1:12" ht="15.75">
      <c r="A30">
        <v>3</v>
      </c>
      <c r="B30">
        <v>108</v>
      </c>
      <c r="C30">
        <v>95</v>
      </c>
      <c r="D30">
        <v>33</v>
      </c>
      <c r="E30">
        <v>108</v>
      </c>
      <c r="H30">
        <v>3</v>
      </c>
      <c r="I30">
        <v>93</v>
      </c>
      <c r="J30">
        <v>96</v>
      </c>
      <c r="K30">
        <v>49</v>
      </c>
      <c r="L30">
        <v>32</v>
      </c>
    </row>
    <row r="31" spans="1:12" ht="15.75">
      <c r="A31">
        <v>4</v>
      </c>
      <c r="B31">
        <v>103</v>
      </c>
      <c r="C31">
        <v>95</v>
      </c>
      <c r="D31">
        <v>32</v>
      </c>
      <c r="E31">
        <v>103</v>
      </c>
      <c r="H31">
        <v>4</v>
      </c>
      <c r="I31">
        <v>85</v>
      </c>
      <c r="J31">
        <v>129</v>
      </c>
      <c r="K31">
        <v>59</v>
      </c>
      <c r="L31">
        <v>20</v>
      </c>
    </row>
    <row r="32" spans="1:12" ht="15.75">
      <c r="A32">
        <v>5</v>
      </c>
      <c r="D32">
        <v>38</v>
      </c>
      <c r="H32">
        <v>5</v>
      </c>
      <c r="I32">
        <v>104</v>
      </c>
      <c r="J32">
        <v>94</v>
      </c>
      <c r="K32">
        <v>52</v>
      </c>
      <c r="L32">
        <v>26</v>
      </c>
    </row>
    <row r="33" spans="1:12" ht="15.75">
      <c r="A33">
        <v>6</v>
      </c>
      <c r="D33">
        <v>44</v>
      </c>
      <c r="H33">
        <v>6</v>
      </c>
      <c r="I33">
        <v>81</v>
      </c>
      <c r="J33">
        <v>123</v>
      </c>
      <c r="K33">
        <v>58</v>
      </c>
      <c r="L33">
        <v>20</v>
      </c>
    </row>
    <row r="34" spans="1:12" ht="15.75">
      <c r="A34">
        <v>7</v>
      </c>
      <c r="H34">
        <v>7</v>
      </c>
      <c r="I34">
        <v>78</v>
      </c>
      <c r="J34">
        <v>104</v>
      </c>
      <c r="K34">
        <v>49</v>
      </c>
      <c r="L34">
        <v>31</v>
      </c>
    </row>
    <row r="35" spans="1:12" ht="15.75">
      <c r="A35" s="39" t="s">
        <v>2</v>
      </c>
      <c r="B35">
        <f>AVERAGE(B28:B34)</f>
        <v>103.5</v>
      </c>
      <c r="C35">
        <f>AVERAGE(C28:C34)</f>
        <v>102</v>
      </c>
      <c r="D35">
        <f>AVERAGE(D28:D34)</f>
        <v>39.833333333333336</v>
      </c>
      <c r="E35">
        <f>AVERAGE(E28:E34)</f>
        <v>103.5</v>
      </c>
      <c r="H35" t="s">
        <v>2</v>
      </c>
      <c r="I35">
        <v>98.92857142857143</v>
      </c>
      <c r="J35">
        <v>128.42857142857142</v>
      </c>
      <c r="K35">
        <v>52.142857142857146</v>
      </c>
      <c r="L35">
        <v>26.428571428571427</v>
      </c>
    </row>
    <row r="37" spans="1:12" s="36" customFormat="1" ht="15.75">
      <c r="A37" s="40" t="s">
        <v>3</v>
      </c>
      <c r="B37" s="40">
        <f>(B35*20106.2)/3</f>
        <v>693663.9</v>
      </c>
      <c r="C37" s="40">
        <f>(C35*20106.2)/3</f>
        <v>683610.8</v>
      </c>
      <c r="D37" s="40">
        <f>(D35*20106.2)/3</f>
        <v>266965.6555555556</v>
      </c>
      <c r="E37" s="40">
        <f>(E35*20106.2)/3</f>
        <v>693663.9</v>
      </c>
      <c r="F37" s="40"/>
      <c r="G37" s="40"/>
      <c r="H37" s="40" t="s">
        <v>3</v>
      </c>
      <c r="I37" s="40">
        <v>663025.880952381</v>
      </c>
      <c r="J37" s="40">
        <v>860736.8476190475</v>
      </c>
      <c r="K37" s="40">
        <v>349464.9047619048</v>
      </c>
      <c r="L37" s="40">
        <v>177126.0476190476</v>
      </c>
    </row>
    <row r="40" spans="1:5" ht="15.75">
      <c r="A40" s="38" t="s">
        <v>6</v>
      </c>
      <c r="B40" s="36" t="s">
        <v>97</v>
      </c>
      <c r="C40" s="36" t="s">
        <v>111</v>
      </c>
      <c r="D40" s="36" t="s">
        <v>112</v>
      </c>
      <c r="E40" s="36" t="s">
        <v>113</v>
      </c>
    </row>
    <row r="41" spans="2:5" s="45" customFormat="1" ht="15.75">
      <c r="B41" s="45">
        <v>724000</v>
      </c>
      <c r="C41" s="45">
        <v>656000</v>
      </c>
      <c r="D41" s="45">
        <v>295000</v>
      </c>
      <c r="E41" s="45">
        <v>103000</v>
      </c>
    </row>
    <row r="125" spans="2:8" ht="12.75">
      <c r="B125" t="s">
        <v>7</v>
      </c>
      <c r="C125" t="s">
        <v>8</v>
      </c>
      <c r="D125" t="s">
        <v>6</v>
      </c>
      <c r="E125" t="s">
        <v>9</v>
      </c>
      <c r="F125" t="s">
        <v>10</v>
      </c>
      <c r="G125" s="38" t="s">
        <v>11</v>
      </c>
      <c r="H125" s="38" t="s">
        <v>12</v>
      </c>
    </row>
    <row r="126" spans="1:8" ht="12.75">
      <c r="A126">
        <v>5</v>
      </c>
      <c r="B126">
        <v>597441.371428571</v>
      </c>
      <c r="C126">
        <v>663025.880952381</v>
      </c>
      <c r="D126">
        <v>724000</v>
      </c>
      <c r="E126">
        <v>693663.9</v>
      </c>
      <c r="G126">
        <f>H13</f>
        <v>0</v>
      </c>
      <c r="H126">
        <v>876055.8571428573</v>
      </c>
    </row>
    <row r="127" spans="1:8" ht="12.75">
      <c r="A127">
        <v>45</v>
      </c>
      <c r="B127">
        <v>666376.9142857144</v>
      </c>
      <c r="C127">
        <v>860736.8476190475</v>
      </c>
      <c r="D127">
        <v>656000</v>
      </c>
      <c r="E127">
        <v>683610.8</v>
      </c>
      <c r="G127">
        <f>I13</f>
        <v>0</v>
      </c>
      <c r="H127">
        <v>1041692.6476190476</v>
      </c>
    </row>
    <row r="128" spans="1:8" ht="12.75">
      <c r="A128">
        <v>100</v>
      </c>
      <c r="B128">
        <v>390634.7428571429</v>
      </c>
      <c r="C128">
        <v>349464.9047619048</v>
      </c>
      <c r="D128">
        <v>295000</v>
      </c>
      <c r="E128">
        <v>266167.79047619057</v>
      </c>
      <c r="G128">
        <f>J13</f>
        <v>0</v>
      </c>
      <c r="H128">
        <v>341805.4</v>
      </c>
    </row>
    <row r="129" spans="1:8" ht="12.75">
      <c r="A129">
        <v>150</v>
      </c>
      <c r="B129">
        <v>344677.7142857143</v>
      </c>
      <c r="C129">
        <v>177126.0476190476</v>
      </c>
      <c r="D129">
        <v>103000</v>
      </c>
      <c r="E129">
        <v>158934.7238095238</v>
      </c>
      <c r="G129">
        <f>K13</f>
        <v>0</v>
      </c>
      <c r="H129">
        <v>195317.37142857144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2" sqref="G32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J5" sqref="J5"/>
    </sheetView>
  </sheetViews>
  <sheetFormatPr defaultColWidth="11.00390625" defaultRowHeight="12.75"/>
  <cols>
    <col min="2" max="2" width="13.875" style="0" customWidth="1"/>
    <col min="3" max="3" width="13.25390625" style="0" customWidth="1"/>
    <col min="5" max="5" width="15.625" style="0" customWidth="1"/>
  </cols>
  <sheetData>
    <row r="1" spans="2:6" s="46" customFormat="1" ht="12.75">
      <c r="B1" s="46" t="s">
        <v>13</v>
      </c>
      <c r="C1" s="46" t="s">
        <v>14</v>
      </c>
      <c r="D1" s="46" t="s">
        <v>15</v>
      </c>
      <c r="E1" s="46" t="s">
        <v>16</v>
      </c>
      <c r="F1" s="46" t="s">
        <v>17</v>
      </c>
    </row>
    <row r="2" spans="1:6" ht="12.75">
      <c r="A2" t="s">
        <v>18</v>
      </c>
      <c r="B2" s="45">
        <v>1721.2125757575761</v>
      </c>
      <c r="C2" s="45">
        <v>1020.5419696969697</v>
      </c>
      <c r="D2" s="45">
        <v>0</v>
      </c>
      <c r="E2" s="45">
        <v>0</v>
      </c>
      <c r="F2" s="45">
        <v>0</v>
      </c>
    </row>
    <row r="3" spans="1:6" ht="12.75">
      <c r="A3" t="s">
        <v>19</v>
      </c>
      <c r="B3" s="45">
        <v>2712.7412698412695</v>
      </c>
      <c r="C3" s="45">
        <v>3462.7344444444448</v>
      </c>
      <c r="D3" s="45">
        <v>0</v>
      </c>
      <c r="E3" s="45">
        <v>0</v>
      </c>
      <c r="F3" s="45">
        <v>55.85055555555555</v>
      </c>
    </row>
    <row r="4" spans="1:6" ht="12.75">
      <c r="A4" t="s">
        <v>20</v>
      </c>
      <c r="B4" s="45">
        <v>3078.7618749999997</v>
      </c>
      <c r="C4" s="45">
        <v>5529.205</v>
      </c>
      <c r="D4" s="45">
        <v>111.7011111111111</v>
      </c>
      <c r="E4" s="45">
        <v>0</v>
      </c>
      <c r="F4" s="45">
        <v>55.85055555555555</v>
      </c>
    </row>
    <row r="5" spans="1:6" ht="12.75">
      <c r="A5" t="s">
        <v>21</v>
      </c>
      <c r="B5" s="45">
        <v>27931.490416666667</v>
      </c>
      <c r="C5" s="45">
        <v>39812.79604166667</v>
      </c>
      <c r="D5" s="45">
        <v>3890.9538888888897</v>
      </c>
      <c r="E5" s="45">
        <v>1667.5516666666667</v>
      </c>
      <c r="F5" s="45">
        <v>555.8505555555555</v>
      </c>
    </row>
    <row r="6" spans="1:6" ht="12.75">
      <c r="A6" t="s">
        <v>22</v>
      </c>
      <c r="B6" s="45">
        <v>6347.25137254902</v>
      </c>
      <c r="C6" s="45">
        <v>7825.648431372549</v>
      </c>
      <c r="D6" s="45">
        <v>390.95388888888897</v>
      </c>
      <c r="E6" s="45">
        <v>0</v>
      </c>
      <c r="F6" s="45">
        <v>0</v>
      </c>
    </row>
    <row r="7" spans="1:6" ht="12.75">
      <c r="A7" t="s">
        <v>23</v>
      </c>
      <c r="B7" s="45">
        <v>6836.108</v>
      </c>
      <c r="C7" s="45">
        <v>8913.748666666668</v>
      </c>
      <c r="D7" s="45">
        <v>670.2066666666667</v>
      </c>
      <c r="E7" s="45">
        <v>0</v>
      </c>
      <c r="F7" s="45">
        <v>55.85055555555555</v>
      </c>
    </row>
    <row r="8" spans="2:6" ht="12.75">
      <c r="B8" s="45"/>
      <c r="C8" s="45"/>
      <c r="D8" s="45"/>
      <c r="E8" s="45"/>
      <c r="F8" s="45"/>
    </row>
    <row r="9" spans="2:6" ht="12.75">
      <c r="B9" s="45"/>
      <c r="C9" s="45"/>
      <c r="D9" s="45"/>
      <c r="E9" s="45"/>
      <c r="F9" s="45"/>
    </row>
    <row r="10" spans="2:6" ht="12.75">
      <c r="B10" s="45"/>
      <c r="C10" s="45"/>
      <c r="D10" s="45"/>
      <c r="E10" s="45"/>
      <c r="F10" s="45"/>
    </row>
    <row r="11" spans="2:6" ht="12.75">
      <c r="B11" s="45"/>
      <c r="C11" s="45"/>
      <c r="D11" s="45"/>
      <c r="E11" s="45"/>
      <c r="F11" s="45"/>
    </row>
    <row r="12" spans="2:6" ht="12.75">
      <c r="B12" s="45"/>
      <c r="C12" s="45"/>
      <c r="D12" s="45"/>
      <c r="E12" s="45"/>
      <c r="F12" s="45"/>
    </row>
    <row r="13" spans="2:6" ht="12.75">
      <c r="B13" s="45"/>
      <c r="C13" s="45"/>
      <c r="D13" s="45"/>
      <c r="E13" s="45"/>
      <c r="F13" s="45"/>
    </row>
    <row r="14" spans="2:6" ht="12.75">
      <c r="B14" s="45"/>
      <c r="C14" s="45"/>
      <c r="D14" s="45"/>
      <c r="E14" s="45"/>
      <c r="F14" s="45"/>
    </row>
    <row r="15" spans="2:6" ht="12.75">
      <c r="B15" s="45"/>
      <c r="C15" s="45"/>
      <c r="D15" s="45"/>
      <c r="E15" s="45"/>
      <c r="F15" s="45"/>
    </row>
    <row r="16" spans="2:6" ht="12.75">
      <c r="B16" s="45"/>
      <c r="C16" s="45"/>
      <c r="D16" s="45"/>
      <c r="E16" s="45"/>
      <c r="F16" s="45"/>
    </row>
    <row r="17" spans="2:6" ht="12.75">
      <c r="B17" s="45"/>
      <c r="C17" s="45"/>
      <c r="D17" s="45"/>
      <c r="E17" s="45"/>
      <c r="F17" s="45"/>
    </row>
    <row r="18" spans="2:6" ht="12.75">
      <c r="B18" s="45"/>
      <c r="C18" s="45"/>
      <c r="D18" s="45"/>
      <c r="E18" s="45"/>
      <c r="F18" s="45"/>
    </row>
    <row r="19" spans="2:6" ht="12.75">
      <c r="B19" s="45"/>
      <c r="C19" s="45"/>
      <c r="D19" s="45"/>
      <c r="E19" s="45"/>
      <c r="F19" s="45"/>
    </row>
    <row r="20" spans="2:6" ht="12.75">
      <c r="B20" s="45"/>
      <c r="C20" s="45"/>
      <c r="D20" s="45"/>
      <c r="E20" s="45"/>
      <c r="F20" s="45"/>
    </row>
    <row r="21" spans="2:6" ht="12.75">
      <c r="B21" s="45"/>
      <c r="C21" s="45"/>
      <c r="D21" s="45"/>
      <c r="E21" s="45"/>
      <c r="F21" s="45"/>
    </row>
    <row r="22" spans="2:6" ht="12.75">
      <c r="B22" s="45"/>
      <c r="C22" s="45"/>
      <c r="D22" s="45"/>
      <c r="E22" s="45"/>
      <c r="F22" s="45"/>
    </row>
    <row r="23" spans="2:6" ht="12.75">
      <c r="B23" s="45"/>
      <c r="C23" s="45"/>
      <c r="D23" s="45"/>
      <c r="E23" s="45"/>
      <c r="F23" s="4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2008-06-17T07:39:45Z</cp:lastPrinted>
  <dcterms:created xsi:type="dcterms:W3CDTF">2000-10-13T01:37:49Z</dcterms:created>
  <dcterms:modified xsi:type="dcterms:W3CDTF">2010-07-01T01:19:48Z</dcterms:modified>
  <cp:category/>
  <cp:version/>
  <cp:contentType/>
  <cp:contentStatus/>
</cp:coreProperties>
</file>