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GOURON 2 stats" sheetId="1" r:id="rId1"/>
  </sheets>
  <definedNames>
    <definedName name="_xlnm.Print_Area" localSheetId="0">'AGOURON 2 stats'!$A$1:$S$44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<sst xmlns="http://schemas.openxmlformats.org/spreadsheetml/2006/main" count="56" uniqueCount="52">
  <si>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 Name</t>
  </si>
  <si>
    <t>Depth (m)</t>
  </si>
  <si>
    <t>Volume Filtered (L)</t>
  </si>
  <si>
    <t>C value (ug)</t>
  </si>
  <si>
    <t>Average C (ug)</t>
  </si>
  <si>
    <t>diff</t>
  </si>
  <si>
    <t>%diff</t>
  </si>
  <si>
    <t>C value (ug/L)</t>
  </si>
  <si>
    <t>C value (umol/kg)</t>
  </si>
  <si>
    <t>N value (ug)</t>
  </si>
  <si>
    <t>Average N (ug)</t>
  </si>
  <si>
    <t>N value (ug/L)</t>
  </si>
  <si>
    <t>N value (umol/kg)</t>
  </si>
  <si>
    <t>C/N RATIO</t>
  </si>
  <si>
    <t>Average C/N</t>
  </si>
  <si>
    <t>Agouron 2</t>
  </si>
  <si>
    <t>A2S1C2B2</t>
  </si>
  <si>
    <t>ASS1C2B9</t>
  </si>
  <si>
    <t>ASS1C2B12</t>
  </si>
  <si>
    <t>ASS1C2B15</t>
  </si>
  <si>
    <t>ASS1C2B18</t>
  </si>
  <si>
    <t>A2S10C1B1</t>
  </si>
  <si>
    <t>A2S10C1B6</t>
  </si>
  <si>
    <t>A2S10C1B12</t>
  </si>
  <si>
    <t>A2S10C1B18</t>
  </si>
  <si>
    <t>A2S11C1B1</t>
  </si>
  <si>
    <t>A2S11C1B6</t>
  </si>
  <si>
    <t>A2S11C1B12</t>
  </si>
  <si>
    <t>A2S11C1B18</t>
  </si>
  <si>
    <t>A2 EXP T1 1% A</t>
  </si>
  <si>
    <t>A2 EXP T1 1% B</t>
  </si>
  <si>
    <t>A2 EXP T2 1% A</t>
  </si>
  <si>
    <t>A2 EXP T2 1% B</t>
  </si>
  <si>
    <t>A2 EXP T3 1% A</t>
  </si>
  <si>
    <t>A2 EXP T1 10% A</t>
  </si>
  <si>
    <t>A2 EXP T1 10% B</t>
  </si>
  <si>
    <t>A2 EXP T2 10% A</t>
  </si>
  <si>
    <t>A2 EXP T2 10% B</t>
  </si>
  <si>
    <t>A2 EXP T3 10% A</t>
  </si>
  <si>
    <t>A2 EXP T3 10% B</t>
  </si>
  <si>
    <t>EXP2-1% T1 A</t>
  </si>
  <si>
    <t>EXP2-1% T1 B</t>
  </si>
  <si>
    <t>EXP2-1% T2 A</t>
  </si>
  <si>
    <t>EXP2-1% T2 B</t>
  </si>
  <si>
    <t>EXP2-1% T3 A</t>
  </si>
  <si>
    <t>EXP2-1% T3 B</t>
  </si>
  <si>
    <t>EXP2-10% T1 A</t>
  </si>
  <si>
    <t>EXP2-10% T1 B</t>
  </si>
  <si>
    <t>EXP2-10% T2 A</t>
  </si>
  <si>
    <t>EXP2-10% T2 B</t>
  </si>
  <si>
    <t>EXP2-10% T3 A</t>
  </si>
  <si>
    <t>EXP2-10% T3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</si>
</sst>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9" fontId="3" fillId="0" borderId="0" xfId="19" applyFont="1" applyAlignment="1">
      <alignment horizontal="center"/>
    </xf>
    <xf numFmtId="9" fontId="3" fillId="0" borderId="0" xfId="19" applyFont="1" applyAlignment="1">
      <alignment/>
    </xf>
    <xf numFmtId="0" fontId="4" fillId="0" borderId="0" xfId="0" applyFont="1" applyAlignment="1">
      <alignment/>
    </xf>
    <xf numFmtId="2" fontId="3" fillId="0" borderId="0" xfId="19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Agouron Cruise 2: C(umol/kg)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stats'!$I$4:$I$8</c:f>
              <c:numCache>
                <c:ptCount val="5"/>
                <c:pt idx="0">
                  <c:v>0.8346841396764118</c:v>
                </c:pt>
                <c:pt idx="1">
                  <c:v>1.9910186860042909</c:v>
                </c:pt>
                <c:pt idx="2">
                  <c:v>2.242977468890474</c:v>
                </c:pt>
                <c:pt idx="3">
                  <c:v>2.770598474167811</c:v>
                </c:pt>
                <c:pt idx="4">
                  <c:v>2.482645579440745</c:v>
                </c:pt>
              </c:numCache>
            </c:numRef>
          </c:xVal>
          <c:yVal>
            <c:numRef>
              <c:f>'AGOURON 2 stats'!$B$4:$B$8</c:f>
              <c:numCache>
                <c:ptCount val="5"/>
                <c:pt idx="0">
                  <c:v>175</c:v>
                </c:pt>
                <c:pt idx="1">
                  <c:v>125</c:v>
                </c:pt>
                <c:pt idx="2">
                  <c:v>75</c:v>
                </c:pt>
                <c:pt idx="3">
                  <c:v>45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Station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stats'!$I$9:$I$12</c:f>
              <c:numCache>
                <c:ptCount val="4"/>
                <c:pt idx="0">
                  <c:v>0.7591842953272421</c:v>
                </c:pt>
                <c:pt idx="1">
                  <c:v>4.188415318631871</c:v>
                </c:pt>
                <c:pt idx="2">
                  <c:v>5.591307775259466</c:v>
                </c:pt>
                <c:pt idx="3">
                  <c:v>2.8777029045236104</c:v>
                </c:pt>
              </c:numCache>
            </c:numRef>
          </c:xVal>
          <c:yVal>
            <c:numRef>
              <c:f>'AGOURON 2 stats'!$B$9:$B$12</c:f>
              <c:numCache>
                <c:ptCount val="4"/>
                <c:pt idx="0">
                  <c:v>175</c:v>
                </c:pt>
                <c:pt idx="1">
                  <c:v>75</c:v>
                </c:pt>
                <c:pt idx="2">
                  <c:v>45</c:v>
                </c:pt>
                <c:pt idx="3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Station 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stats'!$I$13:$I$16</c:f>
              <c:numCache>
                <c:ptCount val="4"/>
                <c:pt idx="0">
                  <c:v>0.6798216682439288</c:v>
                </c:pt>
                <c:pt idx="1">
                  <c:v>3.5852944690053636</c:v>
                </c:pt>
                <c:pt idx="2">
                  <c:v>3.1726790405854826</c:v>
                </c:pt>
                <c:pt idx="3">
                  <c:v>2.580093052961185</c:v>
                </c:pt>
              </c:numCache>
            </c:numRef>
          </c:xVal>
          <c:yVal>
            <c:numRef>
              <c:f>'AGOURON 2 stats'!$B$13:$B$16</c:f>
              <c:numCache>
                <c:ptCount val="4"/>
                <c:pt idx="0">
                  <c:v>175</c:v>
                </c:pt>
                <c:pt idx="1">
                  <c:v>75</c:v>
                </c:pt>
                <c:pt idx="2">
                  <c:v>45</c:v>
                </c:pt>
                <c:pt idx="3">
                  <c:v>10</c:v>
                </c:pt>
              </c:numCache>
            </c:numRef>
          </c:yVal>
          <c:smooth val="0"/>
        </c:ser>
        <c:axId val="55039959"/>
        <c:axId val="25597584"/>
      </c:scatterChart>
      <c:valAx>
        <c:axId val="550399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 (umol/kg)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97584"/>
        <c:crosses val="autoZero"/>
        <c:crossBetween val="midCat"/>
        <c:dispUnits/>
      </c:valAx>
      <c:valAx>
        <c:axId val="2559758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399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Agouron Cruise 2: N(umol/kg)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stats'!$O$4:$O$8</c:f>
              <c:numCache>
                <c:ptCount val="5"/>
                <c:pt idx="0">
                  <c:v>0.12284602944787</c:v>
                </c:pt>
                <c:pt idx="1">
                  <c:v>0.27660464451428773</c:v>
                </c:pt>
                <c:pt idx="2">
                  <c:v>0.2962184917963224</c:v>
                </c:pt>
                <c:pt idx="3">
                  <c:v>0.32672892090170963</c:v>
                </c:pt>
                <c:pt idx="4">
                  <c:v>0.32672892090170963</c:v>
                </c:pt>
              </c:numCache>
            </c:numRef>
          </c:xVal>
          <c:yVal>
            <c:numRef>
              <c:f>'AGOURON 2 stats'!$B$4:$B$8</c:f>
              <c:numCache>
                <c:ptCount val="5"/>
                <c:pt idx="0">
                  <c:v>175</c:v>
                </c:pt>
                <c:pt idx="1">
                  <c:v>125</c:v>
                </c:pt>
                <c:pt idx="2">
                  <c:v>75</c:v>
                </c:pt>
                <c:pt idx="3">
                  <c:v>45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Station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stats'!$O$9:$O$12</c:f>
              <c:numCache>
                <c:ptCount val="4"/>
                <c:pt idx="0">
                  <c:v>0.09059214725074637</c:v>
                </c:pt>
                <c:pt idx="1">
                  <c:v>0.6361918446849231</c:v>
                </c:pt>
                <c:pt idx="2">
                  <c:v>0.6667022737903103</c:v>
                </c:pt>
                <c:pt idx="3">
                  <c:v>0.4008256773005072</c:v>
                </c:pt>
              </c:numCache>
            </c:numRef>
          </c:xVal>
          <c:yVal>
            <c:numRef>
              <c:f>'AGOURON 2 stats'!$B$9:$B$12</c:f>
              <c:numCache>
                <c:ptCount val="4"/>
                <c:pt idx="0">
                  <c:v>175</c:v>
                </c:pt>
                <c:pt idx="1">
                  <c:v>75</c:v>
                </c:pt>
                <c:pt idx="2">
                  <c:v>45</c:v>
                </c:pt>
                <c:pt idx="3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Station 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stats'!$O$13:$O$16</c:f>
              <c:numCache>
                <c:ptCount val="4"/>
                <c:pt idx="0">
                  <c:v>0.08100315524619608</c:v>
                </c:pt>
                <c:pt idx="1">
                  <c:v>0.572991670109478</c:v>
                </c:pt>
                <c:pt idx="2">
                  <c:v>0.41172225912385974</c:v>
                </c:pt>
                <c:pt idx="3">
                  <c:v>0.32672892090170963</c:v>
                </c:pt>
              </c:numCache>
            </c:numRef>
          </c:xVal>
          <c:yVal>
            <c:numRef>
              <c:f>'AGOURON 2 stats'!$B$13:$B$16</c:f>
              <c:numCache>
                <c:ptCount val="4"/>
                <c:pt idx="0">
                  <c:v>175</c:v>
                </c:pt>
                <c:pt idx="1">
                  <c:v>75</c:v>
                </c:pt>
                <c:pt idx="2">
                  <c:v>45</c:v>
                </c:pt>
                <c:pt idx="3">
                  <c:v>10</c:v>
                </c:pt>
              </c:numCache>
            </c:numRef>
          </c:yVal>
          <c:smooth val="0"/>
        </c:ser>
        <c:axId val="29051665"/>
        <c:axId val="60138394"/>
      </c:scatterChart>
      <c:valAx>
        <c:axId val="290516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 (umol/kg)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38394"/>
        <c:crosses val="autoZero"/>
        <c:crossBetween val="midCat"/>
        <c:dispUnits/>
      </c:valAx>
      <c:valAx>
        <c:axId val="6013839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1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Agouron Cruise 2: C/N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Station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stats'!$Q$4:$Q$8</c:f>
              <c:numCache>
                <c:ptCount val="5"/>
                <c:pt idx="0">
                  <c:v>6.794555293548269</c:v>
                </c:pt>
                <c:pt idx="1">
                  <c:v>7.198066719018692</c:v>
                </c:pt>
                <c:pt idx="2">
                  <c:v>7.5720373001990975</c:v>
                </c:pt>
                <c:pt idx="3">
                  <c:v>8.479807868007175</c:v>
                </c:pt>
                <c:pt idx="4">
                  <c:v>7.598487371699805</c:v>
                </c:pt>
              </c:numCache>
            </c:numRef>
          </c:xVal>
          <c:yVal>
            <c:numRef>
              <c:f>'AGOURON 2 stats'!$B$4:$B$8</c:f>
              <c:numCache>
                <c:ptCount val="5"/>
                <c:pt idx="0">
                  <c:v>175</c:v>
                </c:pt>
                <c:pt idx="1">
                  <c:v>125</c:v>
                </c:pt>
                <c:pt idx="2">
                  <c:v>75</c:v>
                </c:pt>
                <c:pt idx="3">
                  <c:v>45</c:v>
                </c:pt>
                <c:pt idx="4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v>Station 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stats'!$Q$9:$Q$12</c:f>
              <c:numCache>
                <c:ptCount val="4"/>
                <c:pt idx="0">
                  <c:v>8.38024396558265</c:v>
                </c:pt>
                <c:pt idx="1">
                  <c:v>6.583572791169939</c:v>
                </c:pt>
                <c:pt idx="2">
                  <c:v>8.38651373344203</c:v>
                </c:pt>
                <c:pt idx="3">
                  <c:v>7.179437514842986</c:v>
                </c:pt>
              </c:numCache>
            </c:numRef>
          </c:xVal>
          <c:yVal>
            <c:numRef>
              <c:f>'AGOURON 2 stats'!$B$9:$B$12</c:f>
              <c:numCache>
                <c:ptCount val="4"/>
                <c:pt idx="0">
                  <c:v>175</c:v>
                </c:pt>
                <c:pt idx="1">
                  <c:v>75</c:v>
                </c:pt>
                <c:pt idx="2">
                  <c:v>45</c:v>
                </c:pt>
                <c:pt idx="3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v>Station 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'AGOURON 2 stats'!$Q$13:$Q$16</c:f>
              <c:numCache>
                <c:ptCount val="4"/>
                <c:pt idx="0">
                  <c:v>8.392533181920136</c:v>
                </c:pt>
                <c:pt idx="1">
                  <c:v>6.2571493723815275</c:v>
                </c:pt>
                <c:pt idx="2">
                  <c:v>7.7058720296952306</c:v>
                </c:pt>
                <c:pt idx="3">
                  <c:v>7.896739125023335</c:v>
                </c:pt>
              </c:numCache>
            </c:numRef>
          </c:xVal>
          <c:yVal>
            <c:numRef>
              <c:f>'AGOURON 2 stats'!$B$13:$B$16</c:f>
              <c:numCache>
                <c:ptCount val="4"/>
                <c:pt idx="0">
                  <c:v>175</c:v>
                </c:pt>
                <c:pt idx="1">
                  <c:v>75</c:v>
                </c:pt>
                <c:pt idx="2">
                  <c:v>45</c:v>
                </c:pt>
                <c:pt idx="3">
                  <c:v>10</c:v>
                </c:pt>
              </c:numCache>
            </c:numRef>
          </c:yVal>
          <c:smooth val="0"/>
        </c:ser>
        <c:axId val="4374635"/>
        <c:axId val="39371716"/>
      </c:scatterChart>
      <c:valAx>
        <c:axId val="4374635"/>
        <c:scaling>
          <c:orientation val="minMax"/>
          <c:max val="9"/>
          <c:min val="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C/N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71716"/>
        <c:crosses val="autoZero"/>
        <c:crossBetween val="midCat"/>
        <c:dispUnits/>
        <c:majorUnit val="1"/>
      </c:valAx>
      <c:valAx>
        <c:axId val="3937171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46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50</xdr:row>
      <xdr:rowOff>152400</xdr:rowOff>
    </xdr:from>
    <xdr:to>
      <xdr:col>4</xdr:col>
      <xdr:colOff>342900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142875" y="8572500"/>
        <a:ext cx="35528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51</xdr:row>
      <xdr:rowOff>0</xdr:rowOff>
    </xdr:from>
    <xdr:to>
      <xdr:col>10</xdr:col>
      <xdr:colOff>381000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3781425" y="8582025"/>
        <a:ext cx="35623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476250</xdr:colOff>
      <xdr:row>51</xdr:row>
      <xdr:rowOff>28575</xdr:rowOff>
    </xdr:from>
    <xdr:to>
      <xdr:col>17</xdr:col>
      <xdr:colOff>133350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7439025" y="8610600"/>
        <a:ext cx="35718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O45" sqref="O45"/>
    </sheetView>
  </sheetViews>
  <sheetFormatPr defaultColWidth="9.140625" defaultRowHeight="12.75"/>
  <cols>
    <col min="1" max="1" width="15.7109375" style="0" customWidth="1"/>
    <col min="2" max="2" width="10.421875" style="0" customWidth="1"/>
    <col min="3" max="3" width="10.57421875" style="0" customWidth="1"/>
    <col min="4" max="4" width="13.57421875" style="0" customWidth="1"/>
    <col min="5" max="5" width="8.7109375" style="0" customWidth="1"/>
    <col min="6" max="6" width="7.28125" style="0" customWidth="1"/>
    <col min="7" max="7" width="5.57421875" style="0" customWidth="1"/>
    <col min="8" max="8" width="8.8515625" style="0" customWidth="1"/>
    <col min="9" max="9" width="9.7109375" style="0" customWidth="1"/>
    <col min="10" max="10" width="14.00390625" style="0" customWidth="1"/>
    <col min="11" max="11" width="9.421875" style="0" customWidth="1"/>
    <col min="12" max="12" width="5.421875" style="0" customWidth="1"/>
    <col min="13" max="13" width="5.140625" style="0" customWidth="1"/>
    <col min="14" max="14" width="8.7109375" style="0" customWidth="1"/>
    <col min="15" max="15" width="9.8515625" style="0" customWidth="1"/>
    <col min="16" max="16" width="11.28125" style="9" customWidth="1"/>
    <col min="17" max="17" width="8.8515625" style="7" customWidth="1"/>
    <col min="18" max="18" width="6.8515625" style="7" customWidth="1"/>
    <col min="19" max="19" width="5.7109375" style="0" customWidth="1"/>
    <col min="20" max="20" width="9.28125" style="0" customWidth="1"/>
  </cols>
  <sheetData>
    <row r="1" spans="1:20" ht="38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5</v>
      </c>
      <c r="M1" s="2" t="s">
        <v>6</v>
      </c>
      <c r="N1" s="2" t="s">
        <v>11</v>
      </c>
      <c r="O1" s="2" t="s">
        <v>12</v>
      </c>
      <c r="P1" s="3" t="s">
        <v>13</v>
      </c>
      <c r="Q1" s="2" t="s">
        <v>14</v>
      </c>
      <c r="R1" s="2" t="s">
        <v>5</v>
      </c>
      <c r="S1" s="2" t="s">
        <v>6</v>
      </c>
      <c r="T1" s="4"/>
    </row>
    <row r="2" spans="1:20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4"/>
      <c r="R2" s="6"/>
      <c r="S2" s="6"/>
      <c r="T2" s="4"/>
    </row>
    <row r="3" ht="12.75">
      <c r="A3" s="8" t="s">
        <v>15</v>
      </c>
    </row>
    <row r="4" spans="1:19" ht="12.75">
      <c r="A4" s="5" t="s">
        <v>16</v>
      </c>
      <c r="B4" s="6">
        <v>175</v>
      </c>
      <c r="C4" s="6">
        <v>10</v>
      </c>
      <c r="D4" s="4">
        <v>100.2539120165338</v>
      </c>
      <c r="E4" s="4"/>
      <c r="F4" s="4"/>
      <c r="G4" s="4"/>
      <c r="H4" s="4">
        <f aca="true" t="shared" si="0" ref="H4:H16">D4/C4</f>
        <v>10.025391201653381</v>
      </c>
      <c r="I4" s="4">
        <f aca="true" t="shared" si="1" ref="I4:I16">H4/12.011</f>
        <v>0.8346841396764118</v>
      </c>
      <c r="J4" s="4">
        <v>17.20667480667481</v>
      </c>
      <c r="K4" s="4"/>
      <c r="L4" s="4"/>
      <c r="M4" s="4"/>
      <c r="N4" s="4">
        <f aca="true" t="shared" si="2" ref="N4:N16">J4/C4</f>
        <v>1.7206674806674809</v>
      </c>
      <c r="O4" s="4">
        <f aca="true" t="shared" si="3" ref="O4:O16">N4/14.0067</f>
        <v>0.12284602944787</v>
      </c>
      <c r="P4" s="4">
        <f aca="true" t="shared" si="4" ref="P4:P16">(D4/12.011)/(J4/14.0067)</f>
        <v>6.794555293548269</v>
      </c>
      <c r="Q4" s="4">
        <f aca="true" t="shared" si="5" ref="Q4:Q16">P4</f>
        <v>6.794555293548269</v>
      </c>
      <c r="R4" s="10"/>
      <c r="S4" s="9"/>
    </row>
    <row r="5" spans="1:19" s="16" customFormat="1" ht="12.75">
      <c r="A5" s="5" t="s">
        <v>17</v>
      </c>
      <c r="B5" s="11">
        <v>125</v>
      </c>
      <c r="C5" s="6">
        <v>4</v>
      </c>
      <c r="D5" s="12">
        <v>95.65650175039015</v>
      </c>
      <c r="E5" s="12"/>
      <c r="F5" s="13"/>
      <c r="G5" s="14"/>
      <c r="H5" s="12">
        <f t="shared" si="0"/>
        <v>23.914125437597537</v>
      </c>
      <c r="I5" s="12">
        <f t="shared" si="1"/>
        <v>1.9910186860042909</v>
      </c>
      <c r="J5" s="12">
        <v>15.497273097273098</v>
      </c>
      <c r="K5" s="12"/>
      <c r="L5" s="13"/>
      <c r="M5" s="14"/>
      <c r="N5" s="12">
        <f t="shared" si="2"/>
        <v>3.8743182743182745</v>
      </c>
      <c r="O5" s="12">
        <f t="shared" si="3"/>
        <v>0.27660464451428773</v>
      </c>
      <c r="P5" s="12">
        <f t="shared" si="4"/>
        <v>7.198066719018692</v>
      </c>
      <c r="Q5" s="4">
        <f t="shared" si="5"/>
        <v>7.198066719018692</v>
      </c>
      <c r="R5" s="13"/>
      <c r="S5" s="15"/>
    </row>
    <row r="6" spans="1:19" ht="12.75">
      <c r="A6" s="5" t="s">
        <v>18</v>
      </c>
      <c r="B6" s="6">
        <v>75</v>
      </c>
      <c r="C6" s="6">
        <v>4</v>
      </c>
      <c r="D6" s="4">
        <v>107.76160951537392</v>
      </c>
      <c r="E6" s="12"/>
      <c r="F6" s="13"/>
      <c r="G6" s="14"/>
      <c r="H6" s="4">
        <f t="shared" si="0"/>
        <v>26.94040237884348</v>
      </c>
      <c r="I6" s="4">
        <f t="shared" si="1"/>
        <v>2.242977468890474</v>
      </c>
      <c r="J6" s="4">
        <v>16.596174196174196</v>
      </c>
      <c r="K6" s="12"/>
      <c r="L6" s="13"/>
      <c r="M6" s="14"/>
      <c r="N6" s="4">
        <f t="shared" si="2"/>
        <v>4.149043549043549</v>
      </c>
      <c r="O6" s="4">
        <f t="shared" si="3"/>
        <v>0.2962184917963224</v>
      </c>
      <c r="P6" s="4">
        <f t="shared" si="4"/>
        <v>7.5720373001990975</v>
      </c>
      <c r="Q6" s="4">
        <f t="shared" si="5"/>
        <v>7.5720373001990975</v>
      </c>
      <c r="R6" s="13"/>
      <c r="S6" s="15"/>
    </row>
    <row r="7" spans="1:19" ht="12.75">
      <c r="A7" s="5" t="s">
        <v>19</v>
      </c>
      <c r="B7" s="6">
        <v>45</v>
      </c>
      <c r="C7" s="6">
        <v>4</v>
      </c>
      <c r="D7" s="4">
        <v>133.1106330929183</v>
      </c>
      <c r="E7" s="12"/>
      <c r="F7" s="13"/>
      <c r="G7" s="14"/>
      <c r="H7" s="4">
        <f t="shared" si="0"/>
        <v>33.27765827322958</v>
      </c>
      <c r="I7" s="4">
        <f t="shared" si="1"/>
        <v>2.770598474167811</v>
      </c>
      <c r="J7" s="4">
        <v>18.305575905575907</v>
      </c>
      <c r="K7" s="12"/>
      <c r="L7" s="13"/>
      <c r="M7" s="14"/>
      <c r="N7" s="4">
        <f t="shared" si="2"/>
        <v>4.576393976393977</v>
      </c>
      <c r="O7" s="4">
        <f t="shared" si="3"/>
        <v>0.32672892090170963</v>
      </c>
      <c r="P7" s="4">
        <f t="shared" si="4"/>
        <v>8.479807868007175</v>
      </c>
      <c r="Q7" s="4">
        <f t="shared" si="5"/>
        <v>8.479807868007175</v>
      </c>
      <c r="R7" s="13"/>
      <c r="S7" s="15"/>
    </row>
    <row r="8" spans="1:19" ht="12.75">
      <c r="A8" s="5" t="s">
        <v>20</v>
      </c>
      <c r="B8" s="6">
        <v>10</v>
      </c>
      <c r="C8" s="6">
        <v>4</v>
      </c>
      <c r="D8" s="4">
        <v>119.27622421865115</v>
      </c>
      <c r="E8" s="12"/>
      <c r="F8" s="13"/>
      <c r="G8" s="14"/>
      <c r="H8" s="4">
        <f t="shared" si="0"/>
        <v>29.819056054662788</v>
      </c>
      <c r="I8" s="4">
        <f t="shared" si="1"/>
        <v>2.482645579440745</v>
      </c>
      <c r="J8" s="4">
        <v>18.305575905575907</v>
      </c>
      <c r="K8" s="12"/>
      <c r="L8" s="13"/>
      <c r="M8" s="14"/>
      <c r="N8" s="4">
        <f t="shared" si="2"/>
        <v>4.576393976393977</v>
      </c>
      <c r="O8" s="4">
        <f t="shared" si="3"/>
        <v>0.32672892090170963</v>
      </c>
      <c r="P8" s="4">
        <f t="shared" si="4"/>
        <v>7.598487371699805</v>
      </c>
      <c r="Q8" s="4">
        <f t="shared" si="5"/>
        <v>7.598487371699805</v>
      </c>
      <c r="R8" s="13"/>
      <c r="S8" s="15"/>
    </row>
    <row r="9" spans="1:19" ht="12.75">
      <c r="A9" s="5" t="s">
        <v>21</v>
      </c>
      <c r="B9" s="6">
        <v>175</v>
      </c>
      <c r="C9" s="6">
        <v>10</v>
      </c>
      <c r="D9" s="4">
        <v>91.18562571175504</v>
      </c>
      <c r="E9" s="12"/>
      <c r="F9" s="13"/>
      <c r="G9" s="14"/>
      <c r="H9" s="4">
        <f t="shared" si="0"/>
        <v>9.118562571175504</v>
      </c>
      <c r="I9" s="4">
        <f t="shared" si="1"/>
        <v>0.7591842953272421</v>
      </c>
      <c r="J9" s="4">
        <v>12.68897028897029</v>
      </c>
      <c r="K9" s="12"/>
      <c r="L9" s="13"/>
      <c r="M9" s="14"/>
      <c r="N9" s="4">
        <f t="shared" si="2"/>
        <v>1.2688970288970292</v>
      </c>
      <c r="O9" s="4">
        <f t="shared" si="3"/>
        <v>0.09059214725074637</v>
      </c>
      <c r="P9" s="4">
        <f t="shared" si="4"/>
        <v>8.38024396558265</v>
      </c>
      <c r="Q9" s="4">
        <f t="shared" si="5"/>
        <v>8.38024396558265</v>
      </c>
      <c r="R9" s="13"/>
      <c r="S9" s="15"/>
    </row>
    <row r="10" spans="1:19" ht="12.75">
      <c r="A10" s="5" t="s">
        <v>22</v>
      </c>
      <c r="B10" s="6">
        <v>75</v>
      </c>
      <c r="C10" s="6">
        <v>4</v>
      </c>
      <c r="D10" s="4">
        <v>201.2282255683496</v>
      </c>
      <c r="E10" s="12"/>
      <c r="F10" s="13"/>
      <c r="G10" s="14"/>
      <c r="H10" s="4">
        <f t="shared" si="0"/>
        <v>50.3070563920874</v>
      </c>
      <c r="I10" s="4">
        <f t="shared" si="1"/>
        <v>4.188415318631871</v>
      </c>
      <c r="J10" s="4">
        <v>35.64379324379325</v>
      </c>
      <c r="K10" s="12"/>
      <c r="L10" s="13"/>
      <c r="M10" s="14"/>
      <c r="N10" s="4">
        <f t="shared" si="2"/>
        <v>8.910948310948312</v>
      </c>
      <c r="O10" s="4">
        <f t="shared" si="3"/>
        <v>0.6361918446849231</v>
      </c>
      <c r="P10" s="4">
        <f t="shared" si="4"/>
        <v>6.583572791169939</v>
      </c>
      <c r="Q10" s="4">
        <f t="shared" si="5"/>
        <v>6.583572791169939</v>
      </c>
      <c r="R10" s="13"/>
      <c r="S10" s="15"/>
    </row>
    <row r="11" spans="1:19" ht="12.75">
      <c r="A11" s="5" t="s">
        <v>23</v>
      </c>
      <c r="B11" s="11">
        <v>45</v>
      </c>
      <c r="C11" s="6">
        <v>4</v>
      </c>
      <c r="D11" s="4">
        <v>268.6287907545658</v>
      </c>
      <c r="E11" s="12"/>
      <c r="F11" s="13"/>
      <c r="G11" s="14"/>
      <c r="H11" s="4">
        <f t="shared" si="0"/>
        <v>67.15719768864145</v>
      </c>
      <c r="I11" s="4">
        <f t="shared" si="1"/>
        <v>5.591307775259466</v>
      </c>
      <c r="J11" s="4">
        <v>37.35319495319496</v>
      </c>
      <c r="K11" s="12"/>
      <c r="L11" s="13"/>
      <c r="M11" s="14"/>
      <c r="N11" s="4">
        <f t="shared" si="2"/>
        <v>9.33829873829874</v>
      </c>
      <c r="O11" s="4">
        <f t="shared" si="3"/>
        <v>0.6667022737903103</v>
      </c>
      <c r="P11" s="4">
        <f t="shared" si="4"/>
        <v>8.38651373344203</v>
      </c>
      <c r="Q11" s="4">
        <f t="shared" si="5"/>
        <v>8.38651373344203</v>
      </c>
      <c r="R11" s="13"/>
      <c r="S11" s="15"/>
    </row>
    <row r="12" spans="1:19" s="16" customFormat="1" ht="12.75">
      <c r="A12" s="5" t="s">
        <v>24</v>
      </c>
      <c r="B12" s="6">
        <v>10</v>
      </c>
      <c r="C12" s="11">
        <v>4</v>
      </c>
      <c r="D12" s="12">
        <v>138.25635834493232</v>
      </c>
      <c r="E12" s="12"/>
      <c r="F12" s="13"/>
      <c r="G12" s="14"/>
      <c r="H12" s="12">
        <f t="shared" si="0"/>
        <v>34.56408958623308</v>
      </c>
      <c r="I12" s="12">
        <f t="shared" si="1"/>
        <v>2.8777029045236104</v>
      </c>
      <c r="J12" s="12">
        <v>22.456980056980058</v>
      </c>
      <c r="K12" s="12"/>
      <c r="L12" s="13"/>
      <c r="M12" s="14"/>
      <c r="N12" s="12">
        <f t="shared" si="2"/>
        <v>5.614245014245014</v>
      </c>
      <c r="O12" s="12">
        <f t="shared" si="3"/>
        <v>0.4008256773005072</v>
      </c>
      <c r="P12" s="12">
        <f t="shared" si="4"/>
        <v>7.179437514842986</v>
      </c>
      <c r="Q12" s="4">
        <f t="shared" si="5"/>
        <v>7.179437514842986</v>
      </c>
      <c r="R12" s="13"/>
      <c r="S12" s="15"/>
    </row>
    <row r="13" spans="1:19" s="16" customFormat="1" ht="12.75">
      <c r="A13" s="5" t="s">
        <v>25</v>
      </c>
      <c r="B13" s="6">
        <v>175</v>
      </c>
      <c r="C13" s="11">
        <v>10</v>
      </c>
      <c r="D13" s="12">
        <v>81.65338057277827</v>
      </c>
      <c r="E13" s="12"/>
      <c r="F13" s="13"/>
      <c r="G13" s="14"/>
      <c r="H13" s="12">
        <f t="shared" si="0"/>
        <v>8.165338057277827</v>
      </c>
      <c r="I13" s="12">
        <f t="shared" si="1"/>
        <v>0.6798216682439288</v>
      </c>
      <c r="J13" s="12">
        <v>11.345868945868947</v>
      </c>
      <c r="K13" s="12"/>
      <c r="L13" s="13"/>
      <c r="M13" s="14"/>
      <c r="N13" s="12">
        <f t="shared" si="2"/>
        <v>1.1345868945868947</v>
      </c>
      <c r="O13" s="12">
        <f t="shared" si="3"/>
        <v>0.08100315524619608</v>
      </c>
      <c r="P13" s="12">
        <f t="shared" si="4"/>
        <v>8.392533181920136</v>
      </c>
      <c r="Q13" s="4">
        <f t="shared" si="5"/>
        <v>8.392533181920136</v>
      </c>
      <c r="R13" s="13"/>
      <c r="S13" s="15"/>
    </row>
    <row r="14" spans="1:19" s="16" customFormat="1" ht="12.75">
      <c r="A14" s="5" t="s">
        <v>26</v>
      </c>
      <c r="B14" s="6">
        <v>75</v>
      </c>
      <c r="C14" s="11">
        <v>4</v>
      </c>
      <c r="D14" s="12">
        <v>172.25188746889367</v>
      </c>
      <c r="E14" s="12"/>
      <c r="F14" s="13"/>
      <c r="G14" s="14"/>
      <c r="H14" s="12">
        <f t="shared" si="0"/>
        <v>43.06297186722342</v>
      </c>
      <c r="I14" s="12">
        <f t="shared" si="1"/>
        <v>3.5852944690053636</v>
      </c>
      <c r="J14" s="12">
        <v>32.102889702889705</v>
      </c>
      <c r="K14" s="12"/>
      <c r="L14" s="13"/>
      <c r="M14" s="14"/>
      <c r="N14" s="12">
        <f t="shared" si="2"/>
        <v>8.025722425722426</v>
      </c>
      <c r="O14" s="12">
        <f t="shared" si="3"/>
        <v>0.572991670109478</v>
      </c>
      <c r="P14" s="12">
        <f t="shared" si="4"/>
        <v>6.2571493723815275</v>
      </c>
      <c r="Q14" s="4">
        <f t="shared" si="5"/>
        <v>6.2571493723815275</v>
      </c>
      <c r="R14" s="13"/>
      <c r="S14" s="15"/>
    </row>
    <row r="15" spans="1:19" s="16" customFormat="1" ht="12.75">
      <c r="A15" s="5" t="s">
        <v>27</v>
      </c>
      <c r="B15" s="6">
        <v>45</v>
      </c>
      <c r="C15" s="11">
        <v>4</v>
      </c>
      <c r="D15" s="17">
        <v>152.42819182588892</v>
      </c>
      <c r="E15" s="12"/>
      <c r="F15" s="13"/>
      <c r="G15" s="14"/>
      <c r="H15" s="12">
        <f t="shared" si="0"/>
        <v>38.10704795647223</v>
      </c>
      <c r="I15" s="12">
        <f t="shared" si="1"/>
        <v>3.1726790405854826</v>
      </c>
      <c r="J15" s="12">
        <v>23.067480667480666</v>
      </c>
      <c r="K15" s="12"/>
      <c r="L15" s="13"/>
      <c r="M15" s="14"/>
      <c r="N15" s="12">
        <f t="shared" si="2"/>
        <v>5.7668701668701665</v>
      </c>
      <c r="O15" s="12">
        <f t="shared" si="3"/>
        <v>0.41172225912385974</v>
      </c>
      <c r="P15" s="12">
        <f t="shared" si="4"/>
        <v>7.7058720296952306</v>
      </c>
      <c r="Q15" s="4">
        <f t="shared" si="5"/>
        <v>7.7058720296952306</v>
      </c>
      <c r="R15" s="13"/>
      <c r="S15" s="15"/>
    </row>
    <row r="16" spans="1:19" s="16" customFormat="1" ht="12.75">
      <c r="A16" s="5" t="s">
        <v>28</v>
      </c>
      <c r="B16" s="6">
        <v>10</v>
      </c>
      <c r="C16" s="11">
        <v>4</v>
      </c>
      <c r="D16" s="17">
        <v>123.95799063646717</v>
      </c>
      <c r="E16" s="12"/>
      <c r="F16" s="13"/>
      <c r="G16" s="14"/>
      <c r="H16" s="12">
        <f t="shared" si="0"/>
        <v>30.989497659116793</v>
      </c>
      <c r="I16" s="12">
        <f t="shared" si="1"/>
        <v>2.580093052961185</v>
      </c>
      <c r="J16" s="12">
        <v>18.305575905575907</v>
      </c>
      <c r="K16" s="12"/>
      <c r="L16" s="13"/>
      <c r="M16" s="14"/>
      <c r="N16" s="12">
        <f t="shared" si="2"/>
        <v>4.576393976393977</v>
      </c>
      <c r="O16" s="12">
        <f t="shared" si="3"/>
        <v>0.32672892090170963</v>
      </c>
      <c r="P16" s="12">
        <f t="shared" si="4"/>
        <v>7.896739125023335</v>
      </c>
      <c r="Q16" s="4">
        <f t="shared" si="5"/>
        <v>7.896739125023335</v>
      </c>
      <c r="R16" s="13"/>
      <c r="S16" s="15"/>
    </row>
    <row r="17" spans="1:19" s="16" customFormat="1" ht="12.75">
      <c r="A17" s="5"/>
      <c r="B17" s="6"/>
      <c r="C17" s="11"/>
      <c r="D17" s="17"/>
      <c r="E17" s="12"/>
      <c r="F17" s="13"/>
      <c r="G17" s="14"/>
      <c r="H17" s="12"/>
      <c r="I17" s="12"/>
      <c r="J17" s="12"/>
      <c r="K17" s="12"/>
      <c r="L17" s="13"/>
      <c r="M17" s="14"/>
      <c r="N17" s="12"/>
      <c r="O17" s="12"/>
      <c r="P17" s="12"/>
      <c r="Q17" s="4"/>
      <c r="R17" s="13"/>
      <c r="S17" s="15"/>
    </row>
    <row r="18" spans="1:19" s="16" customFormat="1" ht="12.75">
      <c r="A18" s="5" t="s">
        <v>29</v>
      </c>
      <c r="B18" s="11"/>
      <c r="C18" s="11">
        <v>4</v>
      </c>
      <c r="D18" s="17">
        <v>119.06533383947024</v>
      </c>
      <c r="E18" s="12"/>
      <c r="F18" s="13"/>
      <c r="G18" s="14"/>
      <c r="H18" s="12">
        <f aca="true" t="shared" si="6" ref="H18:H40">D18/C18</f>
        <v>29.76633345986756</v>
      </c>
      <c r="I18" s="12">
        <f aca="true" t="shared" si="7" ref="I18:I40">H18/12.011</f>
        <v>2.478256053606491</v>
      </c>
      <c r="J18" s="12">
        <v>20.625478225478226</v>
      </c>
      <c r="K18" s="12"/>
      <c r="L18" s="13"/>
      <c r="M18" s="14"/>
      <c r="N18" s="12">
        <f aca="true" t="shared" si="8" ref="N18:N40">J18/C18</f>
        <v>5.156369556369556</v>
      </c>
      <c r="O18" s="12">
        <f aca="true" t="shared" si="9" ref="O18:O40">N18/14.0067</f>
        <v>0.36813593183044946</v>
      </c>
      <c r="P18" s="12">
        <f aca="true" t="shared" si="10" ref="P18:P40">(D18/12.011)/(J18/14.0067)</f>
        <v>6.731904819190236</v>
      </c>
      <c r="Q18" s="12"/>
      <c r="R18" s="13"/>
      <c r="S18" s="15"/>
    </row>
    <row r="19" spans="1:19" ht="12.75">
      <c r="A19" s="5" t="s">
        <v>30</v>
      </c>
      <c r="B19" s="6"/>
      <c r="C19" s="6">
        <v>4</v>
      </c>
      <c r="D19" s="17">
        <v>103.7125142351006</v>
      </c>
      <c r="E19" s="12">
        <f>AVERAGE(D18:D19)</f>
        <v>111.38892403728542</v>
      </c>
      <c r="F19" s="13">
        <f>ABS(D18-D19)</f>
        <v>15.352819604369643</v>
      </c>
      <c r="G19" s="14">
        <f>F19/E19</f>
        <v>0.1378307559486845</v>
      </c>
      <c r="H19" s="12">
        <f t="shared" si="6"/>
        <v>25.92812855877515</v>
      </c>
      <c r="I19" s="12">
        <f t="shared" si="7"/>
        <v>2.158698572872796</v>
      </c>
      <c r="J19" s="12">
        <v>16.22987382987383</v>
      </c>
      <c r="K19" s="12">
        <f>AVERAGE(J18:J19)</f>
        <v>18.42767602767603</v>
      </c>
      <c r="L19" s="13">
        <f>ABS(J18-J19)</f>
        <v>4.395604395604394</v>
      </c>
      <c r="M19" s="14">
        <f>L19/K19</f>
        <v>0.23853275849883376</v>
      </c>
      <c r="N19" s="12">
        <f t="shared" si="8"/>
        <v>4.057468457468458</v>
      </c>
      <c r="O19" s="12">
        <f t="shared" si="9"/>
        <v>0.28968054270231086</v>
      </c>
      <c r="P19" s="12">
        <f t="shared" si="10"/>
        <v>7.451997130132329</v>
      </c>
      <c r="Q19" s="12">
        <f>AVERAGE(P18:P19)</f>
        <v>7.091950974661282</v>
      </c>
      <c r="R19" s="13">
        <f>ABS(P18-P19)</f>
        <v>0.7200923109420936</v>
      </c>
      <c r="S19" s="15">
        <f>R19/Q19</f>
        <v>0.10153656074539993</v>
      </c>
    </row>
    <row r="20" spans="1:19" ht="12.75">
      <c r="A20" s="5" t="s">
        <v>31</v>
      </c>
      <c r="B20" s="6"/>
      <c r="C20" s="11">
        <v>4</v>
      </c>
      <c r="D20" s="17">
        <v>97.30144670800118</v>
      </c>
      <c r="E20" s="12"/>
      <c r="F20" s="13"/>
      <c r="G20" s="14"/>
      <c r="H20" s="12">
        <f t="shared" si="6"/>
        <v>24.325361677000295</v>
      </c>
      <c r="I20" s="12">
        <f t="shared" si="7"/>
        <v>2.0252569875114723</v>
      </c>
      <c r="J20" s="12">
        <v>17.45087505087505</v>
      </c>
      <c r="K20" s="12"/>
      <c r="L20" s="13"/>
      <c r="M20" s="14"/>
      <c r="N20" s="12">
        <f t="shared" si="8"/>
        <v>4.362718762718763</v>
      </c>
      <c r="O20" s="12">
        <f t="shared" si="9"/>
        <v>0.31147370634901606</v>
      </c>
      <c r="P20" s="12">
        <f t="shared" si="10"/>
        <v>6.502176415630116</v>
      </c>
      <c r="Q20" s="12"/>
      <c r="R20" s="13"/>
      <c r="S20" s="15"/>
    </row>
    <row r="21" spans="1:19" ht="12.75">
      <c r="A21" s="5" t="s">
        <v>32</v>
      </c>
      <c r="B21" s="6"/>
      <c r="C21" s="11">
        <v>4</v>
      </c>
      <c r="D21" s="17">
        <v>104.47171960015184</v>
      </c>
      <c r="E21" s="12">
        <f>AVERAGE(D20:D21)</f>
        <v>100.8865831540765</v>
      </c>
      <c r="F21" s="13">
        <f>ABS(D20-D21)</f>
        <v>7.170272892150663</v>
      </c>
      <c r="G21" s="14">
        <f>F21/E21</f>
        <v>0.0710726111241179</v>
      </c>
      <c r="H21" s="12">
        <f t="shared" si="6"/>
        <v>26.11792990003796</v>
      </c>
      <c r="I21" s="12">
        <f t="shared" si="7"/>
        <v>2.1745008658761105</v>
      </c>
      <c r="J21" s="12">
        <v>16.96247456247456</v>
      </c>
      <c r="K21" s="12">
        <f>AVERAGE(J20:J21)</f>
        <v>17.206674806674805</v>
      </c>
      <c r="L21" s="13">
        <f>ABS(J20-J21)</f>
        <v>0.4884004884004902</v>
      </c>
      <c r="M21" s="14">
        <f>L21/K21</f>
        <v>0.028384362108768983</v>
      </c>
      <c r="N21" s="12">
        <f t="shared" si="8"/>
        <v>4.24061864061864</v>
      </c>
      <c r="O21" s="12">
        <f t="shared" si="9"/>
        <v>0.30275644089033393</v>
      </c>
      <c r="P21" s="12">
        <f t="shared" si="10"/>
        <v>7.182343865192186</v>
      </c>
      <c r="Q21" s="12">
        <f>AVERAGE(P20:P21)</f>
        <v>6.842260140411151</v>
      </c>
      <c r="R21" s="13">
        <f>ABS(P20-P21)</f>
        <v>0.6801674495620702</v>
      </c>
      <c r="S21" s="15">
        <f>R21/Q21</f>
        <v>0.09940683861826964</v>
      </c>
    </row>
    <row r="22" spans="1:19" ht="12.75">
      <c r="A22" s="5" t="s">
        <v>33</v>
      </c>
      <c r="B22" s="6"/>
      <c r="C22" s="11">
        <v>4</v>
      </c>
      <c r="D22" s="17">
        <v>141.5040701843182</v>
      </c>
      <c r="E22" s="12"/>
      <c r="F22" s="13"/>
      <c r="G22" s="14"/>
      <c r="H22" s="12">
        <f t="shared" si="6"/>
        <v>35.37601754607955</v>
      </c>
      <c r="I22" s="12">
        <f t="shared" si="7"/>
        <v>2.9453016023711225</v>
      </c>
      <c r="J22" s="12">
        <v>25.997883597883597</v>
      </c>
      <c r="K22" s="12"/>
      <c r="L22" s="13"/>
      <c r="M22" s="14"/>
      <c r="N22" s="12">
        <f t="shared" si="8"/>
        <v>6.499470899470899</v>
      </c>
      <c r="O22" s="12">
        <f t="shared" si="9"/>
        <v>0.46402585187595213</v>
      </c>
      <c r="P22" s="12">
        <f t="shared" si="10"/>
        <v>6.347279123488337</v>
      </c>
      <c r="Q22" s="12"/>
      <c r="R22" s="13"/>
      <c r="S22" s="15"/>
    </row>
    <row r="23" spans="1:19" ht="12.75">
      <c r="A23" s="5" t="s">
        <v>34</v>
      </c>
      <c r="B23" s="6"/>
      <c r="C23" s="11">
        <v>4</v>
      </c>
      <c r="D23" s="17">
        <v>90.55295457421232</v>
      </c>
      <c r="E23" s="12"/>
      <c r="F23" s="13"/>
      <c r="G23" s="14"/>
      <c r="H23" s="12">
        <f t="shared" si="6"/>
        <v>22.63823864355308</v>
      </c>
      <c r="I23" s="12">
        <f t="shared" si="7"/>
        <v>1.8847921608153428</v>
      </c>
      <c r="J23" s="12">
        <v>13.78787138787139</v>
      </c>
      <c r="K23" s="12"/>
      <c r="L23" s="13"/>
      <c r="M23" s="14"/>
      <c r="N23" s="12">
        <f t="shared" si="8"/>
        <v>3.4469678469678473</v>
      </c>
      <c r="O23" s="12">
        <f t="shared" si="9"/>
        <v>0.24609421540890053</v>
      </c>
      <c r="P23" s="12">
        <f t="shared" si="10"/>
        <v>7.658823502550216</v>
      </c>
      <c r="Q23" s="12"/>
      <c r="R23" s="13"/>
      <c r="S23" s="15"/>
    </row>
    <row r="24" spans="1:19" ht="12.75">
      <c r="A24" s="5" t="s">
        <v>35</v>
      </c>
      <c r="B24" s="11"/>
      <c r="C24" s="11">
        <v>4</v>
      </c>
      <c r="D24" s="17">
        <v>107.63507528786538</v>
      </c>
      <c r="E24" s="12">
        <f>AVERAGE(D23:D24)</f>
        <v>99.09401493103886</v>
      </c>
      <c r="F24" s="13">
        <f>ABS(D23-D24)</f>
        <v>17.082120713653055</v>
      </c>
      <c r="G24" s="14">
        <f>F24/E24</f>
        <v>0.1723829711162756</v>
      </c>
      <c r="H24" s="12">
        <f t="shared" si="6"/>
        <v>26.908768821966344</v>
      </c>
      <c r="I24" s="12">
        <f t="shared" si="7"/>
        <v>2.2403437533899213</v>
      </c>
      <c r="J24" s="12">
        <v>16.596174196174196</v>
      </c>
      <c r="K24" s="12">
        <f>AVERAGE(J23:J24)</f>
        <v>15.192022792022794</v>
      </c>
      <c r="L24" s="13">
        <f>ABS(J23-J24)</f>
        <v>2.808302808302807</v>
      </c>
      <c r="M24" s="14">
        <f>L24/K24</f>
        <v>0.18485377798257543</v>
      </c>
      <c r="N24" s="12">
        <f t="shared" si="8"/>
        <v>4.149043549043549</v>
      </c>
      <c r="O24" s="12">
        <f t="shared" si="9"/>
        <v>0.2962184917963224</v>
      </c>
      <c r="P24" s="12">
        <f t="shared" si="10"/>
        <v>7.563146175662674</v>
      </c>
      <c r="Q24" s="12">
        <f>AVERAGE(P23:P24)</f>
        <v>7.610984839106445</v>
      </c>
      <c r="R24" s="13">
        <f>ABS(P23-P24)</f>
        <v>0.09567732688754127</v>
      </c>
      <c r="S24" s="15">
        <f>R24/Q24</f>
        <v>0.012570952236816452</v>
      </c>
    </row>
    <row r="25" spans="1:19" ht="12.75">
      <c r="A25" s="5" t="s">
        <v>36</v>
      </c>
      <c r="B25" s="6"/>
      <c r="C25" s="11">
        <v>4</v>
      </c>
      <c r="D25" s="17">
        <v>169.08853178118014</v>
      </c>
      <c r="E25" s="12"/>
      <c r="F25" s="13"/>
      <c r="G25" s="14"/>
      <c r="H25" s="12">
        <f t="shared" si="6"/>
        <v>42.272132945295034</v>
      </c>
      <c r="I25" s="12">
        <f t="shared" si="7"/>
        <v>3.5194515814915523</v>
      </c>
      <c r="J25" s="12">
        <v>19.64867724867725</v>
      </c>
      <c r="K25" s="12"/>
      <c r="L25" s="13"/>
      <c r="M25" s="14"/>
      <c r="N25" s="12">
        <f t="shared" si="8"/>
        <v>4.912169312169312</v>
      </c>
      <c r="O25" s="12">
        <f t="shared" si="9"/>
        <v>0.3507014009130853</v>
      </c>
      <c r="P25" s="12">
        <f t="shared" si="10"/>
        <v>10.03546484937989</v>
      </c>
      <c r="Q25" s="12"/>
      <c r="R25" s="13"/>
      <c r="S25" s="15"/>
    </row>
    <row r="26" spans="1:19" ht="12.75">
      <c r="A26" s="5" t="s">
        <v>37</v>
      </c>
      <c r="B26" s="6"/>
      <c r="C26" s="11">
        <v>4</v>
      </c>
      <c r="D26" s="17">
        <v>160.27331393141844</v>
      </c>
      <c r="E26" s="12">
        <f>AVERAGE(D25:D26)</f>
        <v>164.68092285629928</v>
      </c>
      <c r="F26" s="13">
        <f>ABS(D25-D26)</f>
        <v>8.815217849761694</v>
      </c>
      <c r="G26" s="14">
        <f>F26/E26</f>
        <v>0.05352907730213451</v>
      </c>
      <c r="H26" s="12">
        <f t="shared" si="6"/>
        <v>40.06832848285461</v>
      </c>
      <c r="I26" s="12">
        <f t="shared" si="7"/>
        <v>3.335969401619733</v>
      </c>
      <c r="J26" s="12">
        <v>15.61937321937322</v>
      </c>
      <c r="K26" s="12">
        <f>AVERAGE(J25:J26)</f>
        <v>17.634025234025234</v>
      </c>
      <c r="L26" s="13">
        <f>ABS(J25-J26)</f>
        <v>4.029304029304029</v>
      </c>
      <c r="M26" s="14">
        <f>L26/K26</f>
        <v>0.22849598862597745</v>
      </c>
      <c r="N26" s="12">
        <f t="shared" si="8"/>
        <v>3.904843304843305</v>
      </c>
      <c r="O26" s="12">
        <f t="shared" si="9"/>
        <v>0.2787839608789583</v>
      </c>
      <c r="P26" s="12">
        <f t="shared" si="10"/>
        <v>11.966145366117873</v>
      </c>
      <c r="Q26" s="12">
        <f>AVERAGE(P25:P26)</f>
        <v>11.000805107748882</v>
      </c>
      <c r="R26" s="13">
        <f>ABS(P25-P26)</f>
        <v>1.9306805167379828</v>
      </c>
      <c r="S26" s="15">
        <f>R26/Q26</f>
        <v>0.17550356522342409</v>
      </c>
    </row>
    <row r="27" spans="1:19" ht="12.75">
      <c r="A27" s="5" t="s">
        <v>38</v>
      </c>
      <c r="B27" s="6"/>
      <c r="C27" s="11">
        <v>4</v>
      </c>
      <c r="D27" s="17">
        <v>195.87160993715466</v>
      </c>
      <c r="E27" s="12"/>
      <c r="F27" s="13"/>
      <c r="G27" s="14"/>
      <c r="H27" s="12">
        <f t="shared" si="6"/>
        <v>48.967902484288665</v>
      </c>
      <c r="I27" s="12">
        <f t="shared" si="7"/>
        <v>4.0769213624418175</v>
      </c>
      <c r="J27" s="12">
        <v>35.88799348799349</v>
      </c>
      <c r="K27" s="12"/>
      <c r="L27" s="13"/>
      <c r="M27" s="14"/>
      <c r="N27" s="12">
        <f t="shared" si="8"/>
        <v>8.971998371998373</v>
      </c>
      <c r="O27" s="12">
        <f t="shared" si="9"/>
        <v>0.6405504774142641</v>
      </c>
      <c r="P27" s="12">
        <f t="shared" si="10"/>
        <v>6.3647152038654164</v>
      </c>
      <c r="Q27" s="12"/>
      <c r="R27" s="13"/>
      <c r="S27" s="15"/>
    </row>
    <row r="28" spans="1:19" ht="12.75">
      <c r="A28" s="5" t="s">
        <v>39</v>
      </c>
      <c r="B28" s="6"/>
      <c r="C28" s="11">
        <v>4</v>
      </c>
      <c r="D28" s="17">
        <v>148.1260280905985</v>
      </c>
      <c r="E28" s="12">
        <f>AVERAGE(D27:D28)</f>
        <v>171.99881901387658</v>
      </c>
      <c r="F28" s="13">
        <f>ABS(D27-D28)</f>
        <v>47.74558184655615</v>
      </c>
      <c r="G28" s="14">
        <f>F28/E28</f>
        <v>0.2775924981363047</v>
      </c>
      <c r="H28" s="12">
        <f t="shared" si="6"/>
        <v>37.03150702264963</v>
      </c>
      <c r="I28" s="12">
        <f t="shared" si="7"/>
        <v>3.0831327135666995</v>
      </c>
      <c r="J28" s="12">
        <v>20.25917785917786</v>
      </c>
      <c r="K28" s="12">
        <f>AVERAGE(J27:J28)</f>
        <v>28.073585673585676</v>
      </c>
      <c r="L28" s="13">
        <f>ABS(J27-J28)</f>
        <v>15.62881562881563</v>
      </c>
      <c r="M28" s="14">
        <f>L28/K28</f>
        <v>0.556708922420292</v>
      </c>
      <c r="N28" s="12">
        <f t="shared" si="8"/>
        <v>5.064794464794465</v>
      </c>
      <c r="O28" s="12">
        <f t="shared" si="9"/>
        <v>0.3615979827364379</v>
      </c>
      <c r="P28" s="12">
        <f t="shared" si="10"/>
        <v>8.526410159245657</v>
      </c>
      <c r="Q28" s="12">
        <f>AVERAGE(P27:P28)</f>
        <v>7.445562681555536</v>
      </c>
      <c r="R28" s="13">
        <f>ABS(P27-P28)</f>
        <v>2.1616949553802405</v>
      </c>
      <c r="S28" s="15">
        <f>R28/Q28</f>
        <v>0.29033332305901915</v>
      </c>
    </row>
    <row r="29" spans="1:19" ht="12.75">
      <c r="A29" s="5" t="s">
        <v>40</v>
      </c>
      <c r="B29" s="6"/>
      <c r="C29" s="11">
        <v>4</v>
      </c>
      <c r="D29" s="17">
        <v>176.63840735585643</v>
      </c>
      <c r="E29" s="12"/>
      <c r="F29" s="13"/>
      <c r="G29" s="14"/>
      <c r="H29" s="12">
        <f t="shared" si="6"/>
        <v>44.15960183896411</v>
      </c>
      <c r="I29" s="12">
        <f t="shared" si="7"/>
        <v>3.676596606357848</v>
      </c>
      <c r="J29" s="12">
        <v>31.858689458689458</v>
      </c>
      <c r="K29" s="12"/>
      <c r="L29" s="13"/>
      <c r="M29" s="14"/>
      <c r="N29" s="12">
        <f t="shared" si="8"/>
        <v>7.9646723646723645</v>
      </c>
      <c r="O29" s="12">
        <f t="shared" si="9"/>
        <v>0.5686330373801369</v>
      </c>
      <c r="P29" s="12">
        <f t="shared" si="10"/>
        <v>6.465675338346558</v>
      </c>
      <c r="Q29" s="12"/>
      <c r="R29" s="13"/>
      <c r="S29" s="15"/>
    </row>
    <row r="30" spans="1:19" ht="12.75">
      <c r="A30" s="5" t="s">
        <v>41</v>
      </c>
      <c r="B30" s="11"/>
      <c r="C30" s="11">
        <v>4</v>
      </c>
      <c r="D30" s="17">
        <v>118.05306001940193</v>
      </c>
      <c r="E30" s="12">
        <f>AVERAGE(D29:D30)</f>
        <v>147.34573368762918</v>
      </c>
      <c r="F30" s="13">
        <f>ABS(D29-D30)</f>
        <v>58.585347336454504</v>
      </c>
      <c r="G30" s="14">
        <f>F30/E30</f>
        <v>0.39760463957955233</v>
      </c>
      <c r="H30" s="12">
        <f t="shared" si="6"/>
        <v>29.51326500485048</v>
      </c>
      <c r="I30" s="12">
        <f t="shared" si="7"/>
        <v>2.4571863296020715</v>
      </c>
      <c r="J30" s="12">
        <v>20.25917785917786</v>
      </c>
      <c r="K30" s="12">
        <f>AVERAGE(J29:J30)</f>
        <v>26.05893365893366</v>
      </c>
      <c r="L30" s="13">
        <f>ABS(J29-J30)</f>
        <v>11.599511599511597</v>
      </c>
      <c r="M30" s="14">
        <f>L30/K30</f>
        <v>0.44512610344418263</v>
      </c>
      <c r="N30" s="12">
        <f t="shared" si="8"/>
        <v>5.064794464794465</v>
      </c>
      <c r="O30" s="12">
        <f t="shared" si="9"/>
        <v>0.3615979827364379</v>
      </c>
      <c r="P30" s="12">
        <f t="shared" si="10"/>
        <v>6.79535408634475</v>
      </c>
      <c r="Q30" s="12">
        <f>AVERAGE(P29:P30)</f>
        <v>6.630514712345654</v>
      </c>
      <c r="R30" s="13">
        <f>ABS(P29-P30)</f>
        <v>0.32967874799819175</v>
      </c>
      <c r="S30" s="15">
        <f>R30/Q30</f>
        <v>0.04972144129087717</v>
      </c>
    </row>
    <row r="31" spans="1:19" ht="12.75">
      <c r="A31" s="5" t="s">
        <v>42</v>
      </c>
      <c r="B31" s="6"/>
      <c r="C31" s="11">
        <v>4</v>
      </c>
      <c r="D31" s="17">
        <v>138.59378295162176</v>
      </c>
      <c r="E31" s="12"/>
      <c r="F31" s="13"/>
      <c r="G31" s="14"/>
      <c r="H31" s="12">
        <f t="shared" si="6"/>
        <v>34.64844573790544</v>
      </c>
      <c r="I31" s="12">
        <f t="shared" si="7"/>
        <v>2.8847261458584166</v>
      </c>
      <c r="J31" s="12">
        <v>25.753683353683353</v>
      </c>
      <c r="K31" s="12"/>
      <c r="L31" s="13"/>
      <c r="M31" s="14"/>
      <c r="N31" s="12">
        <f t="shared" si="8"/>
        <v>6.438420838420838</v>
      </c>
      <c r="O31" s="12">
        <f t="shared" si="9"/>
        <v>0.45966721914661113</v>
      </c>
      <c r="P31" s="12">
        <f t="shared" si="10"/>
        <v>6.275683854972333</v>
      </c>
      <c r="Q31" s="12"/>
      <c r="R31" s="13"/>
      <c r="S31" s="15"/>
    </row>
    <row r="32" spans="1:19" ht="12.75">
      <c r="A32" s="5" t="s">
        <v>43</v>
      </c>
      <c r="B32" s="6"/>
      <c r="C32" s="11">
        <v>4</v>
      </c>
      <c r="D32" s="17">
        <v>251.58884811674892</v>
      </c>
      <c r="E32" s="12">
        <f>AVERAGE(D31:D32)</f>
        <v>195.09131553418536</v>
      </c>
      <c r="F32" s="13">
        <f>ABS(D31-D32)</f>
        <v>112.99506516512716</v>
      </c>
      <c r="G32" s="14">
        <f>F32/E32</f>
        <v>0.579190646471023</v>
      </c>
      <c r="H32" s="12">
        <f t="shared" si="6"/>
        <v>62.89721202918723</v>
      </c>
      <c r="I32" s="12">
        <f t="shared" si="7"/>
        <v>5.236634087851739</v>
      </c>
      <c r="J32" s="12">
        <v>38.696296296296296</v>
      </c>
      <c r="K32" s="12">
        <f>AVERAGE(J31:J32)</f>
        <v>32.22498982498983</v>
      </c>
      <c r="L32" s="13">
        <f>ABS(J31-J32)</f>
        <v>12.942612942612943</v>
      </c>
      <c r="M32" s="14">
        <f>L32/K32</f>
        <v>0.40163280152772024</v>
      </c>
      <c r="N32" s="12">
        <f t="shared" si="8"/>
        <v>9.674074074074074</v>
      </c>
      <c r="O32" s="12">
        <f t="shared" si="9"/>
        <v>0.6906747538016859</v>
      </c>
      <c r="P32" s="12">
        <f t="shared" si="10"/>
        <v>7.581910384052258</v>
      </c>
      <c r="Q32" s="12">
        <f>AVERAGE(P31:P32)</f>
        <v>6.9287971195122955</v>
      </c>
      <c r="R32" s="13">
        <f>ABS(P31-P32)</f>
        <v>1.3062265290799253</v>
      </c>
      <c r="S32" s="15">
        <f>R32/Q32</f>
        <v>0.18852139939289608</v>
      </c>
    </row>
    <row r="33" spans="1:19" ht="12.75">
      <c r="A33" s="5" t="s">
        <v>44</v>
      </c>
      <c r="B33" s="6"/>
      <c r="C33" s="11">
        <v>4</v>
      </c>
      <c r="D33" s="17">
        <v>138.0876460415876</v>
      </c>
      <c r="E33" s="12"/>
      <c r="F33" s="13"/>
      <c r="G33" s="14"/>
      <c r="H33" s="12">
        <f t="shared" si="6"/>
        <v>34.5219115103969</v>
      </c>
      <c r="I33" s="12">
        <f t="shared" si="7"/>
        <v>2.8741912838562067</v>
      </c>
      <c r="J33" s="12">
        <v>22.945380545380544</v>
      </c>
      <c r="K33" s="12"/>
      <c r="L33" s="13"/>
      <c r="M33" s="14"/>
      <c r="N33" s="12">
        <f t="shared" si="8"/>
        <v>5.736345136345136</v>
      </c>
      <c r="O33" s="12">
        <f t="shared" si="9"/>
        <v>0.40954294275918923</v>
      </c>
      <c r="P33" s="12">
        <f t="shared" si="10"/>
        <v>7.018046177263096</v>
      </c>
      <c r="Q33" s="12"/>
      <c r="R33" s="13"/>
      <c r="S33" s="15"/>
    </row>
    <row r="34" spans="1:19" ht="12.75">
      <c r="A34" s="5" t="s">
        <v>45</v>
      </c>
      <c r="B34" s="6"/>
      <c r="C34" s="11">
        <v>4</v>
      </c>
      <c r="D34" s="17">
        <v>146.52326120882367</v>
      </c>
      <c r="E34" s="12">
        <f>AVERAGE(D33:D34)</f>
        <v>142.30545362520564</v>
      </c>
      <c r="F34" s="13">
        <f>ABS(D33-D34)</f>
        <v>8.43561516723608</v>
      </c>
      <c r="G34" s="14">
        <f>F34/E34</f>
        <v>0.05927822829231285</v>
      </c>
      <c r="H34" s="12">
        <f t="shared" si="6"/>
        <v>36.63081530220592</v>
      </c>
      <c r="I34" s="12">
        <f t="shared" si="7"/>
        <v>3.049772317226369</v>
      </c>
      <c r="J34" s="12">
        <v>27.707285307285307</v>
      </c>
      <c r="K34" s="12">
        <f>AVERAGE(J33:J34)</f>
        <v>25.326332926332924</v>
      </c>
      <c r="L34" s="13">
        <f>ABS(J33-J34)</f>
        <v>4.761904761904763</v>
      </c>
      <c r="M34" s="14">
        <f>L34/K34</f>
        <v>0.1880218812473083</v>
      </c>
      <c r="N34" s="12">
        <f t="shared" si="8"/>
        <v>6.926821326821327</v>
      </c>
      <c r="O34" s="12">
        <f t="shared" si="9"/>
        <v>0.4945362809813394</v>
      </c>
      <c r="P34" s="12">
        <f t="shared" si="10"/>
        <v>6.166933417250023</v>
      </c>
      <c r="Q34" s="12">
        <f>AVERAGE(P33:P34)</f>
        <v>6.59248979725656</v>
      </c>
      <c r="R34" s="13">
        <f>ABS(P33-P34)</f>
        <v>0.8511127600130726</v>
      </c>
      <c r="S34" s="15">
        <f>R34/Q34</f>
        <v>0.1291033867609867</v>
      </c>
    </row>
    <row r="35" spans="1:19" ht="12.75">
      <c r="A35" s="5" t="s">
        <v>46</v>
      </c>
      <c r="B35" s="6"/>
      <c r="C35" s="11">
        <v>4</v>
      </c>
      <c r="D35" s="17">
        <v>201.65000632671138</v>
      </c>
      <c r="E35" s="12"/>
      <c r="F35" s="13"/>
      <c r="G35" s="14"/>
      <c r="H35" s="12">
        <f t="shared" si="6"/>
        <v>50.412501581677844</v>
      </c>
      <c r="I35" s="12">
        <f t="shared" si="7"/>
        <v>4.1971943703003785</v>
      </c>
      <c r="J35" s="12">
        <v>31.858689458689458</v>
      </c>
      <c r="K35" s="12"/>
      <c r="L35" s="13"/>
      <c r="M35" s="14"/>
      <c r="N35" s="12">
        <f t="shared" si="8"/>
        <v>7.9646723646723645</v>
      </c>
      <c r="O35" s="12">
        <f t="shared" si="9"/>
        <v>0.5686330373801369</v>
      </c>
      <c r="P35" s="12">
        <f t="shared" si="10"/>
        <v>7.3812003425585555</v>
      </c>
      <c r="Q35" s="12"/>
      <c r="R35" s="13"/>
      <c r="S35" s="15"/>
    </row>
    <row r="36" spans="1:19" ht="12.75">
      <c r="A36" s="5" t="s">
        <v>47</v>
      </c>
      <c r="C36" s="11">
        <v>4</v>
      </c>
      <c r="D36" s="17">
        <v>240.2851237926526</v>
      </c>
      <c r="E36" s="12">
        <f>AVERAGE(D35:D36)</f>
        <v>220.967565059682</v>
      </c>
      <c r="F36" s="13">
        <f>ABS(D35-D36)</f>
        <v>38.63511746594122</v>
      </c>
      <c r="G36" s="14">
        <f>F36/E36</f>
        <v>0.17484519710169277</v>
      </c>
      <c r="H36" s="12">
        <f t="shared" si="6"/>
        <v>60.07128094816315</v>
      </c>
      <c r="I36" s="12">
        <f t="shared" si="7"/>
        <v>5.001355503135722</v>
      </c>
      <c r="J36" s="12">
        <v>37.23109483109483</v>
      </c>
      <c r="K36" s="12">
        <f>AVERAGE(J35:J36)</f>
        <v>34.544892144892145</v>
      </c>
      <c r="L36" s="13">
        <f>ABS(J35-J36)</f>
        <v>5.372405372405371</v>
      </c>
      <c r="M36" s="14">
        <f>L36/K36</f>
        <v>0.15551952948273257</v>
      </c>
      <c r="N36" s="12">
        <f t="shared" si="8"/>
        <v>9.307773707773707</v>
      </c>
      <c r="O36" s="12">
        <f t="shared" si="9"/>
        <v>0.6645229574256397</v>
      </c>
      <c r="P36" s="12">
        <f t="shared" si="10"/>
        <v>7.526234341866774</v>
      </c>
      <c r="Q36" s="12">
        <f>AVERAGE(P35:P36)</f>
        <v>7.453717342212665</v>
      </c>
      <c r="R36" s="13">
        <f>ABS(P35-P36)</f>
        <v>0.14503399930821814</v>
      </c>
      <c r="S36" s="15">
        <f>R36/Q36</f>
        <v>0.01945794194352482</v>
      </c>
    </row>
    <row r="37" spans="1:19" ht="12.75">
      <c r="A37" s="5" t="s">
        <v>48</v>
      </c>
      <c r="C37" s="11">
        <v>4</v>
      </c>
      <c r="D37" s="17">
        <v>240.79126070268674</v>
      </c>
      <c r="E37" s="12"/>
      <c r="F37" s="13"/>
      <c r="G37" s="14"/>
      <c r="H37" s="12">
        <f t="shared" si="6"/>
        <v>60.197815175671685</v>
      </c>
      <c r="I37" s="12">
        <f t="shared" si="7"/>
        <v>5.011890365137931</v>
      </c>
      <c r="J37" s="12">
        <v>42.23719983719984</v>
      </c>
      <c r="K37" s="12"/>
      <c r="L37" s="13"/>
      <c r="M37" s="14"/>
      <c r="N37" s="12">
        <f t="shared" si="8"/>
        <v>10.55929995929996</v>
      </c>
      <c r="O37" s="12">
        <f t="shared" si="9"/>
        <v>0.7538749283771309</v>
      </c>
      <c r="P37" s="12">
        <f t="shared" si="10"/>
        <v>6.648172231867485</v>
      </c>
      <c r="Q37" s="12"/>
      <c r="R37" s="13"/>
      <c r="S37" s="15"/>
    </row>
    <row r="38" spans="1:19" ht="12.75">
      <c r="A38" s="5" t="s">
        <v>49</v>
      </c>
      <c r="C38" s="11">
        <v>4</v>
      </c>
      <c r="D38" s="17">
        <v>194.10013075203508</v>
      </c>
      <c r="E38" s="12">
        <f>AVERAGE(D37:D38)</f>
        <v>217.4456957273609</v>
      </c>
      <c r="F38" s="13">
        <f>ABS(D37-D38)</f>
        <v>46.69112995065166</v>
      </c>
      <c r="G38" s="14">
        <f>F38/E38</f>
        <v>0.21472547338529163</v>
      </c>
      <c r="H38" s="12">
        <f t="shared" si="6"/>
        <v>48.52503268800877</v>
      </c>
      <c r="I38" s="12">
        <f t="shared" si="7"/>
        <v>4.040049345434083</v>
      </c>
      <c r="J38" s="12">
        <v>34.05649165649166</v>
      </c>
      <c r="K38" s="12">
        <f>AVERAGE(J37:J38)</f>
        <v>38.14684574684575</v>
      </c>
      <c r="L38" s="13">
        <f>ABS(J37-J38)</f>
        <v>8.18070818070818</v>
      </c>
      <c r="M38" s="14">
        <f>L38/K38</f>
        <v>0.21445306998638594</v>
      </c>
      <c r="N38" s="12">
        <f t="shared" si="8"/>
        <v>8.514122914122915</v>
      </c>
      <c r="O38" s="12">
        <f t="shared" si="9"/>
        <v>0.6078607319442063</v>
      </c>
      <c r="P38" s="12">
        <f t="shared" si="10"/>
        <v>6.646340408455447</v>
      </c>
      <c r="Q38" s="12">
        <f>AVERAGE(P37:P38)</f>
        <v>6.647256320161466</v>
      </c>
      <c r="R38" s="13">
        <f>ABS(P37-P38)</f>
        <v>0.001831823412038247</v>
      </c>
      <c r="S38" s="15">
        <f>R38/Q38</f>
        <v>0.0002755758652607142</v>
      </c>
    </row>
    <row r="39" spans="1:19" ht="12.75">
      <c r="A39" s="5" t="s">
        <v>50</v>
      </c>
      <c r="C39" s="11">
        <v>4</v>
      </c>
      <c r="D39" s="17">
        <v>388.28799190180945</v>
      </c>
      <c r="E39" s="12"/>
      <c r="F39" s="13"/>
      <c r="G39" s="14"/>
      <c r="H39" s="12">
        <f t="shared" si="6"/>
        <v>97.07199797545236</v>
      </c>
      <c r="I39" s="12">
        <f t="shared" si="7"/>
        <v>8.081924733615217</v>
      </c>
      <c r="J39" s="12">
        <v>72.02962962962962</v>
      </c>
      <c r="K39" s="12"/>
      <c r="L39" s="13"/>
      <c r="M39" s="14"/>
      <c r="N39" s="12">
        <f t="shared" si="8"/>
        <v>18.007407407407406</v>
      </c>
      <c r="O39" s="12">
        <f t="shared" si="9"/>
        <v>1.2856281213567369</v>
      </c>
      <c r="P39" s="12">
        <f t="shared" si="10"/>
        <v>6.286362750906753</v>
      </c>
      <c r="Q39" s="12"/>
      <c r="R39" s="13"/>
      <c r="S39" s="15"/>
    </row>
    <row r="40" spans="1:19" ht="12.75">
      <c r="A40" s="5" t="s">
        <v>51</v>
      </c>
      <c r="C40" s="11">
        <v>4</v>
      </c>
      <c r="D40" s="17">
        <v>341.8077523303387</v>
      </c>
      <c r="E40" s="12">
        <f>AVERAGE(D39:D40)</f>
        <v>365.0478721160741</v>
      </c>
      <c r="F40" s="13">
        <f>ABS(D39-D40)</f>
        <v>46.48023957147075</v>
      </c>
      <c r="G40" s="14">
        <f>F40/E40</f>
        <v>0.12732642242793693</v>
      </c>
      <c r="H40" s="12">
        <f t="shared" si="6"/>
        <v>85.45193808258468</v>
      </c>
      <c r="I40" s="12">
        <f t="shared" si="7"/>
        <v>7.114473239745624</v>
      </c>
      <c r="J40" s="12">
        <v>63.6047212047212</v>
      </c>
      <c r="K40" s="12">
        <f>AVERAGE(J39:J40)</f>
        <v>67.8171754171754</v>
      </c>
      <c r="L40" s="13">
        <f>ABS(J39-J40)</f>
        <v>8.424908424908423</v>
      </c>
      <c r="M40" s="14">
        <f>L40/K40</f>
        <v>0.12422971574800692</v>
      </c>
      <c r="N40" s="12">
        <f t="shared" si="8"/>
        <v>15.9011803011803</v>
      </c>
      <c r="O40" s="12">
        <f t="shared" si="9"/>
        <v>1.1352552921944712</v>
      </c>
      <c r="P40" s="12">
        <f t="shared" si="10"/>
        <v>6.266848777241289</v>
      </c>
      <c r="Q40" s="12">
        <f>AVERAGE(P39:P40)</f>
        <v>6.276605764074021</v>
      </c>
      <c r="R40" s="13">
        <f>ABS(P39-P40)</f>
        <v>0.01951397366546459</v>
      </c>
      <c r="S40" s="15">
        <f>R40/Q40</f>
        <v>0.003109001010890073</v>
      </c>
    </row>
    <row r="41" ht="12.75">
      <c r="A41" s="5"/>
    </row>
    <row r="42" ht="12.75">
      <c r="A42" s="5"/>
    </row>
  </sheetData>
  <printOptions/>
  <pageMargins left="0.75" right="0.75" top="1" bottom="1" header="0.5" footer="0.5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salab</dc:creator>
  <cp:keywords/>
  <dc:description/>
  <cp:lastModifiedBy>salab</cp:lastModifiedBy>
  <dcterms:created xsi:type="dcterms:W3CDTF">2006-07-26T00:24:36Z</dcterms:created>
  <dcterms:modified xsi:type="dcterms:W3CDTF">2006-07-26T00:27:06Z</dcterms:modified>
  <cp:category/>
  <cp:version/>
  <cp:contentType/>
  <cp:contentStatus/>
</cp:coreProperties>
</file>